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30900092\Downloads\"/>
    </mc:Choice>
  </mc:AlternateContent>
  <xr:revisionPtr revIDLastSave="0" documentId="13_ncr:1_{22DB084F-C9B3-4649-BCA8-325216A3F8BA}" xr6:coauthVersionLast="44" xr6:coauthVersionMax="44" xr10:uidLastSave="{00000000-0000-0000-0000-000000000000}"/>
  <bookViews>
    <workbookView xWindow="-120" yWindow="-120" windowWidth="20730" windowHeight="11310" xr2:uid="{9790859E-B276-48BD-A9AF-8F8CE690DFCC}"/>
  </bookViews>
  <sheets>
    <sheet name="計算" sheetId="1" r:id="rId1"/>
    <sheet name="データ" sheetId="2" r:id="rId2"/>
  </sheets>
  <definedNames>
    <definedName name="買い">データ!$F$3</definedName>
    <definedName name="売り">データ!$F$4</definedName>
    <definedName name="売買">データ!$E$3:$E$4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C4" i="1" l="1"/>
  <c r="E3" i="1"/>
  <c r="E12" i="1"/>
  <c r="E10" i="1"/>
  <c r="E5" i="1"/>
  <c r="G69" i="1" l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65" i="1"/>
  <c r="G66" i="1"/>
  <c r="G67" i="1"/>
  <c r="G6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15" i="1"/>
  <c r="G39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B15" i="1" l="1"/>
  <c r="H15" i="1" s="1"/>
  <c r="E4" i="1"/>
  <c r="B16" i="1" l="1"/>
  <c r="H16" i="1" s="1"/>
  <c r="C16" i="1" s="1"/>
  <c r="F15" i="1"/>
  <c r="C15" i="1"/>
  <c r="B17" i="1" l="1"/>
  <c r="H17" i="1" s="1"/>
  <c r="C17" i="1" s="1"/>
  <c r="F16" i="1"/>
  <c r="F17" i="1" l="1"/>
  <c r="B18" i="1"/>
  <c r="H18" i="1" s="1"/>
  <c r="C18" i="1" s="1"/>
  <c r="B19" i="1" l="1"/>
  <c r="H19" i="1" s="1"/>
  <c r="C19" i="1" s="1"/>
  <c r="F18" i="1"/>
  <c r="B20" i="1"/>
  <c r="H20" i="1" s="1"/>
  <c r="F19" i="1" l="1"/>
  <c r="C20" i="1"/>
  <c r="F20" i="1"/>
  <c r="B21" i="1"/>
  <c r="H21" i="1" s="1"/>
  <c r="C21" i="1" l="1"/>
  <c r="F21" i="1"/>
  <c r="B22" i="1"/>
  <c r="H22" i="1" s="1"/>
  <c r="C22" i="1" l="1"/>
  <c r="F22" i="1"/>
  <c r="B23" i="1"/>
  <c r="H23" i="1" s="1"/>
  <c r="C23" i="1" l="1"/>
  <c r="F23" i="1"/>
  <c r="B24" i="1"/>
  <c r="H24" i="1" s="1"/>
  <c r="C24" i="1" l="1"/>
  <c r="F24" i="1"/>
  <c r="B25" i="1"/>
  <c r="H25" i="1" s="1"/>
  <c r="C25" i="1" l="1"/>
  <c r="F25" i="1"/>
  <c r="B26" i="1"/>
  <c r="H26" i="1" s="1"/>
  <c r="C26" i="1" l="1"/>
  <c r="F26" i="1"/>
  <c r="B27" i="1"/>
  <c r="H27" i="1" s="1"/>
  <c r="C27" i="1" l="1"/>
  <c r="F27" i="1"/>
  <c r="B28" i="1"/>
  <c r="H28" i="1" s="1"/>
  <c r="C28" i="1" l="1"/>
  <c r="F28" i="1"/>
  <c r="B29" i="1"/>
  <c r="H29" i="1" s="1"/>
  <c r="C29" i="1" l="1"/>
  <c r="F29" i="1"/>
  <c r="B30" i="1"/>
  <c r="H30" i="1" s="1"/>
  <c r="C30" i="1" l="1"/>
  <c r="F30" i="1"/>
  <c r="B31" i="1"/>
  <c r="H31" i="1" s="1"/>
  <c r="C31" i="1" l="1"/>
  <c r="F31" i="1"/>
  <c r="B32" i="1"/>
  <c r="H32" i="1" s="1"/>
  <c r="C32" i="1" l="1"/>
  <c r="F32" i="1"/>
  <c r="B33" i="1"/>
  <c r="H33" i="1" s="1"/>
  <c r="C33" i="1" l="1"/>
  <c r="F33" i="1"/>
  <c r="B34" i="1"/>
  <c r="H34" i="1" s="1"/>
  <c r="C34" i="1" l="1"/>
  <c r="F34" i="1"/>
  <c r="B35" i="1"/>
  <c r="H35" i="1" s="1"/>
  <c r="C35" i="1" l="1"/>
  <c r="F35" i="1"/>
  <c r="B36" i="1"/>
  <c r="H36" i="1" s="1"/>
  <c r="C36" i="1" l="1"/>
  <c r="F36" i="1"/>
  <c r="B37" i="1"/>
  <c r="H37" i="1" s="1"/>
  <c r="C37" i="1" l="1"/>
  <c r="F37" i="1"/>
  <c r="B38" i="1"/>
  <c r="H38" i="1" s="1"/>
  <c r="C38" i="1" l="1"/>
  <c r="F38" i="1"/>
  <c r="B39" i="1"/>
  <c r="H39" i="1" s="1"/>
  <c r="C39" i="1" l="1"/>
  <c r="F39" i="1"/>
  <c r="B40" i="1"/>
  <c r="H40" i="1" s="1"/>
  <c r="C40" i="1" l="1"/>
  <c r="F40" i="1"/>
  <c r="B41" i="1"/>
  <c r="H41" i="1" s="1"/>
  <c r="C41" i="1" l="1"/>
  <c r="F41" i="1"/>
  <c r="B42" i="1"/>
  <c r="H42" i="1" s="1"/>
  <c r="C42" i="1" l="1"/>
  <c r="F42" i="1"/>
  <c r="B43" i="1"/>
  <c r="H43" i="1" s="1"/>
  <c r="C43" i="1" l="1"/>
  <c r="F43" i="1"/>
  <c r="B44" i="1"/>
  <c r="H44" i="1" s="1"/>
  <c r="C44" i="1" l="1"/>
  <c r="F44" i="1"/>
  <c r="B45" i="1"/>
  <c r="H45" i="1" s="1"/>
  <c r="C45" i="1" l="1"/>
  <c r="F45" i="1"/>
  <c r="B46" i="1"/>
  <c r="H46" i="1" s="1"/>
  <c r="C46" i="1" l="1"/>
  <c r="F46" i="1"/>
  <c r="B47" i="1"/>
  <c r="H47" i="1" s="1"/>
  <c r="C47" i="1" l="1"/>
  <c r="F47" i="1"/>
  <c r="B48" i="1"/>
  <c r="H48" i="1" s="1"/>
  <c r="C48" i="1" l="1"/>
  <c r="F48" i="1"/>
  <c r="B49" i="1"/>
  <c r="H49" i="1" s="1"/>
  <c r="C49" i="1" l="1"/>
  <c r="F49" i="1"/>
  <c r="B50" i="1"/>
  <c r="H50" i="1" s="1"/>
  <c r="C50" i="1" l="1"/>
  <c r="F50" i="1"/>
  <c r="B51" i="1"/>
  <c r="H51" i="1" s="1"/>
  <c r="C51" i="1" l="1"/>
  <c r="F51" i="1"/>
  <c r="B52" i="1"/>
  <c r="H52" i="1" s="1"/>
  <c r="C52" i="1" l="1"/>
  <c r="F52" i="1"/>
  <c r="B53" i="1"/>
  <c r="H53" i="1" s="1"/>
  <c r="C53" i="1" l="1"/>
  <c r="F53" i="1"/>
  <c r="B54" i="1"/>
  <c r="H54" i="1" s="1"/>
  <c r="C54" i="1" l="1"/>
  <c r="F54" i="1"/>
  <c r="B55" i="1"/>
  <c r="H55" i="1" s="1"/>
  <c r="C55" i="1" l="1"/>
  <c r="F55" i="1"/>
  <c r="B56" i="1"/>
  <c r="H56" i="1" s="1"/>
  <c r="C56" i="1" l="1"/>
  <c r="F56" i="1"/>
  <c r="B57" i="1"/>
  <c r="H57" i="1" s="1"/>
  <c r="C57" i="1" l="1"/>
  <c r="F57" i="1"/>
  <c r="B58" i="1"/>
  <c r="H58" i="1" s="1"/>
  <c r="C58" i="1" l="1"/>
  <c r="F58" i="1"/>
  <c r="B59" i="1"/>
  <c r="H59" i="1" s="1"/>
  <c r="C59" i="1" l="1"/>
  <c r="F59" i="1"/>
  <c r="B60" i="1"/>
  <c r="H60" i="1" s="1"/>
  <c r="C60" i="1" l="1"/>
  <c r="F60" i="1"/>
  <c r="B61" i="1"/>
  <c r="H61" i="1" s="1"/>
  <c r="C61" i="1" l="1"/>
  <c r="F61" i="1"/>
  <c r="B62" i="1"/>
  <c r="H62" i="1" s="1"/>
  <c r="C62" i="1" l="1"/>
  <c r="F62" i="1"/>
  <c r="B63" i="1"/>
  <c r="H63" i="1" s="1"/>
  <c r="C63" i="1" l="1"/>
  <c r="F63" i="1"/>
  <c r="B64" i="1"/>
  <c r="H64" i="1" s="1"/>
  <c r="C64" i="1" l="1"/>
  <c r="F64" i="1"/>
  <c r="B65" i="1"/>
  <c r="H65" i="1" s="1"/>
  <c r="C65" i="1" l="1"/>
  <c r="F65" i="1"/>
  <c r="B66" i="1"/>
  <c r="H66" i="1" s="1"/>
  <c r="C66" i="1" l="1"/>
  <c r="F66" i="1"/>
  <c r="B67" i="1"/>
  <c r="H67" i="1" s="1"/>
  <c r="C67" i="1" l="1"/>
  <c r="F67" i="1"/>
  <c r="B68" i="1"/>
  <c r="H68" i="1" s="1"/>
  <c r="C68" i="1" l="1"/>
  <c r="F68" i="1"/>
  <c r="B69" i="1"/>
  <c r="H69" i="1" s="1"/>
  <c r="C69" i="1" l="1"/>
  <c r="F69" i="1"/>
  <c r="B70" i="1"/>
  <c r="H70" i="1" s="1"/>
  <c r="C70" i="1" l="1"/>
  <c r="F70" i="1"/>
  <c r="B71" i="1"/>
  <c r="H71" i="1" s="1"/>
  <c r="C71" i="1" l="1"/>
  <c r="F71" i="1"/>
  <c r="B72" i="1"/>
  <c r="H72" i="1" s="1"/>
  <c r="C72" i="1" l="1"/>
  <c r="F72" i="1"/>
  <c r="B73" i="1"/>
  <c r="H73" i="1" s="1"/>
  <c r="C73" i="1" l="1"/>
  <c r="F73" i="1"/>
  <c r="B74" i="1"/>
  <c r="H74" i="1" s="1"/>
  <c r="C74" i="1" l="1"/>
  <c r="F74" i="1"/>
  <c r="B75" i="1"/>
  <c r="H75" i="1" s="1"/>
  <c r="C75" i="1" l="1"/>
  <c r="F75" i="1"/>
  <c r="B76" i="1"/>
  <c r="H76" i="1" s="1"/>
  <c r="C76" i="1" l="1"/>
  <c r="F76" i="1"/>
  <c r="B77" i="1"/>
  <c r="H77" i="1" s="1"/>
  <c r="C77" i="1" l="1"/>
  <c r="F77" i="1"/>
  <c r="B78" i="1"/>
  <c r="H78" i="1" s="1"/>
  <c r="C78" i="1" l="1"/>
  <c r="F78" i="1"/>
  <c r="B79" i="1"/>
  <c r="H79" i="1" s="1"/>
  <c r="C79" i="1" l="1"/>
  <c r="F79" i="1"/>
  <c r="B80" i="1"/>
  <c r="H80" i="1" s="1"/>
  <c r="C80" i="1" l="1"/>
  <c r="F80" i="1"/>
  <c r="B81" i="1"/>
  <c r="H81" i="1" s="1"/>
  <c r="C81" i="1" l="1"/>
  <c r="F81" i="1"/>
  <c r="B82" i="1"/>
  <c r="H82" i="1" s="1"/>
  <c r="C82" i="1" l="1"/>
  <c r="F82" i="1"/>
  <c r="B83" i="1"/>
  <c r="H83" i="1" s="1"/>
  <c r="C83" i="1" l="1"/>
  <c r="F83" i="1"/>
  <c r="B84" i="1"/>
  <c r="H84" i="1" s="1"/>
  <c r="C84" i="1" l="1"/>
  <c r="F84" i="1"/>
  <c r="B85" i="1"/>
  <c r="H85" i="1" s="1"/>
  <c r="C85" i="1" l="1"/>
  <c r="F85" i="1"/>
  <c r="B86" i="1"/>
  <c r="H86" i="1" s="1"/>
  <c r="C86" i="1" l="1"/>
  <c r="F86" i="1"/>
  <c r="B87" i="1"/>
  <c r="H87" i="1" s="1"/>
  <c r="C87" i="1" l="1"/>
  <c r="F87" i="1"/>
  <c r="B88" i="1"/>
  <c r="H88" i="1" s="1"/>
  <c r="C88" i="1" l="1"/>
  <c r="F88" i="1"/>
  <c r="B89" i="1"/>
  <c r="H89" i="1" s="1"/>
  <c r="C89" i="1" l="1"/>
  <c r="F89" i="1"/>
  <c r="B90" i="1"/>
  <c r="H90" i="1" s="1"/>
  <c r="C90" i="1" l="1"/>
  <c r="F90" i="1"/>
  <c r="B91" i="1"/>
  <c r="H91" i="1" s="1"/>
  <c r="C91" i="1" l="1"/>
  <c r="F91" i="1"/>
  <c r="B92" i="1"/>
  <c r="H92" i="1" s="1"/>
  <c r="C92" i="1" l="1"/>
  <c r="F92" i="1"/>
  <c r="B93" i="1"/>
  <c r="H93" i="1" s="1"/>
  <c r="C93" i="1" l="1"/>
  <c r="F93" i="1"/>
  <c r="B94" i="1"/>
  <c r="H94" i="1" s="1"/>
  <c r="C94" i="1" l="1"/>
  <c r="F94" i="1"/>
  <c r="B95" i="1"/>
  <c r="H95" i="1" s="1"/>
  <c r="C95" i="1" l="1"/>
  <c r="F95" i="1"/>
  <c r="B96" i="1"/>
  <c r="H96" i="1" s="1"/>
  <c r="C96" i="1" l="1"/>
  <c r="F96" i="1"/>
  <c r="B97" i="1"/>
  <c r="H97" i="1" s="1"/>
  <c r="C97" i="1" l="1"/>
  <c r="F97" i="1"/>
  <c r="B98" i="1"/>
  <c r="H98" i="1" s="1"/>
  <c r="C98" i="1" l="1"/>
  <c r="F98" i="1"/>
  <c r="B99" i="1"/>
  <c r="H99" i="1" s="1"/>
  <c r="C99" i="1" l="1"/>
  <c r="F99" i="1"/>
  <c r="B100" i="1"/>
  <c r="H100" i="1" s="1"/>
  <c r="C100" i="1" l="1"/>
  <c r="F100" i="1"/>
  <c r="B101" i="1"/>
  <c r="H101" i="1" s="1"/>
  <c r="C101" i="1" l="1"/>
  <c r="F101" i="1"/>
  <c r="B102" i="1"/>
  <c r="H102" i="1" s="1"/>
  <c r="C102" i="1" l="1"/>
  <c r="F102" i="1"/>
  <c r="B103" i="1"/>
  <c r="H103" i="1" s="1"/>
  <c r="C103" i="1" l="1"/>
  <c r="F103" i="1"/>
  <c r="B104" i="1"/>
  <c r="H104" i="1" s="1"/>
  <c r="C104" i="1" l="1"/>
  <c r="F104" i="1"/>
  <c r="B105" i="1"/>
  <c r="H105" i="1" s="1"/>
  <c r="C105" i="1" l="1"/>
  <c r="F105" i="1"/>
  <c r="B106" i="1"/>
  <c r="H106" i="1" s="1"/>
  <c r="C106" i="1" l="1"/>
  <c r="F106" i="1"/>
  <c r="B107" i="1"/>
  <c r="H107" i="1" s="1"/>
  <c r="C107" i="1" l="1"/>
  <c r="F107" i="1"/>
  <c r="B108" i="1"/>
  <c r="H108" i="1" s="1"/>
  <c r="C108" i="1" l="1"/>
  <c r="F108" i="1"/>
  <c r="B109" i="1"/>
  <c r="H109" i="1" s="1"/>
  <c r="C109" i="1" l="1"/>
  <c r="F109" i="1"/>
  <c r="B110" i="1"/>
  <c r="H110" i="1" s="1"/>
  <c r="C110" i="1" l="1"/>
  <c r="F110" i="1"/>
  <c r="B111" i="1"/>
  <c r="H111" i="1" s="1"/>
  <c r="C111" i="1" l="1"/>
  <c r="F111" i="1"/>
  <c r="B112" i="1"/>
  <c r="H112" i="1" s="1"/>
  <c r="C112" i="1" l="1"/>
  <c r="F112" i="1"/>
  <c r="B113" i="1"/>
  <c r="H113" i="1" s="1"/>
  <c r="C113" i="1" l="1"/>
  <c r="F113" i="1"/>
  <c r="B114" i="1"/>
  <c r="H114" i="1" s="1"/>
  <c r="C114" i="1" l="1"/>
  <c r="C115" i="1" s="1"/>
  <c r="E9" i="1" s="1"/>
  <c r="G6" i="1" s="1"/>
  <c r="F114" i="1"/>
  <c r="F115" i="1" s="1"/>
  <c r="E7" i="1" s="1"/>
  <c r="I7" i="1" l="1"/>
  <c r="I8" i="1" s="1"/>
  <c r="J8" i="1" s="1"/>
  <c r="G4" i="1"/>
  <c r="I4" i="1"/>
</calcChain>
</file>

<file path=xl/sharedStrings.xml><?xml version="1.0" encoding="utf-8"?>
<sst xmlns="http://schemas.openxmlformats.org/spreadsheetml/2006/main" count="161" uniqueCount="47">
  <si>
    <t>ループイフダン　資金計算</t>
    <rPh sb="8" eb="10">
      <t>シキン</t>
    </rPh>
    <rPh sb="10" eb="12">
      <t>ケイサン</t>
    </rPh>
    <phoneticPr fontId="1"/>
  </si>
  <si>
    <t xml:space="preserve">B40 </t>
    <phoneticPr fontId="1"/>
  </si>
  <si>
    <t>B80</t>
    <phoneticPr fontId="1"/>
  </si>
  <si>
    <t>B100</t>
    <phoneticPr fontId="1"/>
  </si>
  <si>
    <t>S20</t>
    <phoneticPr fontId="1"/>
  </si>
  <si>
    <t>S40</t>
    <phoneticPr fontId="1"/>
  </si>
  <si>
    <t>S80</t>
    <phoneticPr fontId="1"/>
  </si>
  <si>
    <t>S100</t>
    <phoneticPr fontId="1"/>
  </si>
  <si>
    <t>取引数量</t>
    <rPh sb="0" eb="2">
      <t>トリヒキ</t>
    </rPh>
    <rPh sb="2" eb="4">
      <t>スウリョウ</t>
    </rPh>
    <phoneticPr fontId="1"/>
  </si>
  <si>
    <t>×1000</t>
    <phoneticPr fontId="1"/>
  </si>
  <si>
    <t>最大ポジション数</t>
    <rPh sb="0" eb="2">
      <t>サイダイ</t>
    </rPh>
    <rPh sb="7" eb="8">
      <t>スウ</t>
    </rPh>
    <phoneticPr fontId="1"/>
  </si>
  <si>
    <t>本</t>
    <rPh sb="0" eb="1">
      <t>ホン</t>
    </rPh>
    <phoneticPr fontId="1"/>
  </si>
  <si>
    <t>psis</t>
    <phoneticPr fontId="1"/>
  </si>
  <si>
    <t>売買システム一覧</t>
    <rPh sb="0" eb="2">
      <t>バイバイ</t>
    </rPh>
    <rPh sb="6" eb="8">
      <t>イチラン</t>
    </rPh>
    <phoneticPr fontId="1"/>
  </si>
  <si>
    <t>売買システムは？</t>
    <rPh sb="0" eb="2">
      <t>バイバイ</t>
    </rPh>
    <phoneticPr fontId="1"/>
  </si>
  <si>
    <t>買い</t>
    <rPh sb="0" eb="1">
      <t>カ</t>
    </rPh>
    <phoneticPr fontId="1"/>
  </si>
  <si>
    <t>売り</t>
    <rPh sb="0" eb="1">
      <t>ウ</t>
    </rPh>
    <phoneticPr fontId="1"/>
  </si>
  <si>
    <t>開始レート</t>
    <rPh sb="0" eb="2">
      <t>カイシ</t>
    </rPh>
    <phoneticPr fontId="1"/>
  </si>
  <si>
    <t>+</t>
    <phoneticPr fontId="1"/>
  </si>
  <si>
    <t>-</t>
    <phoneticPr fontId="1"/>
  </si>
  <si>
    <t>最悪想定レート</t>
    <rPh sb="0" eb="2">
      <t>サイアク</t>
    </rPh>
    <rPh sb="2" eb="4">
      <t>ソウテイ</t>
    </rPh>
    <phoneticPr fontId="1"/>
  </si>
  <si>
    <t>現在のNZD/JPYレート</t>
    <rPh sb="0" eb="2">
      <t>ゲンザイ</t>
    </rPh>
    <phoneticPr fontId="1"/>
  </si>
  <si>
    <t>円</t>
    <rPh sb="0" eb="1">
      <t>エン</t>
    </rPh>
    <phoneticPr fontId="1"/>
  </si>
  <si>
    <t>必要証拠金</t>
    <rPh sb="0" eb="2">
      <t>ヒツヨウ</t>
    </rPh>
    <rPh sb="2" eb="5">
      <t>ショウコキン</t>
    </rPh>
    <phoneticPr fontId="1"/>
  </si>
  <si>
    <t>１ポジション当たりの
必要証拠金</t>
    <rPh sb="6" eb="7">
      <t>ア</t>
    </rPh>
    <rPh sb="11" eb="13">
      <t>ヒツヨウ</t>
    </rPh>
    <rPh sb="13" eb="16">
      <t>ショウコキン</t>
    </rPh>
    <phoneticPr fontId="1"/>
  </si>
  <si>
    <t>ポジションレート</t>
    <phoneticPr fontId="1"/>
  </si>
  <si>
    <t>最悪想定レート時の評価額</t>
    <rPh sb="0" eb="2">
      <t>サイアク</t>
    </rPh>
    <rPh sb="2" eb="4">
      <t>ソウテイ</t>
    </rPh>
    <rPh sb="7" eb="8">
      <t>ジ</t>
    </rPh>
    <rPh sb="9" eb="12">
      <t>ヒョウカガク</t>
    </rPh>
    <phoneticPr fontId="1"/>
  </si>
  <si>
    <t>現在のスワップ額</t>
    <rPh sb="0" eb="2">
      <t>ゲンザイ</t>
    </rPh>
    <rPh sb="7" eb="8">
      <t>ガク</t>
    </rPh>
    <phoneticPr fontId="1"/>
  </si>
  <si>
    <t>総必要証拠金</t>
    <rPh sb="0" eb="1">
      <t>ソウ</t>
    </rPh>
    <rPh sb="1" eb="3">
      <t>ヒツヨウ</t>
    </rPh>
    <rPh sb="3" eb="6">
      <t>ショウコキン</t>
    </rPh>
    <phoneticPr fontId="1"/>
  </si>
  <si>
    <t>総評価額</t>
    <rPh sb="0" eb="1">
      <t>ソウ</t>
    </rPh>
    <rPh sb="1" eb="4">
      <t>ヒョウカガク</t>
    </rPh>
    <phoneticPr fontId="1"/>
  </si>
  <si>
    <t>口座資産</t>
    <rPh sb="0" eb="2">
      <t>コウザ</t>
    </rPh>
    <rPh sb="2" eb="4">
      <t>シサン</t>
    </rPh>
    <phoneticPr fontId="1"/>
  </si>
  <si>
    <t>最悪想定レート時のスポット評価額</t>
    <rPh sb="0" eb="2">
      <t>サイアク</t>
    </rPh>
    <rPh sb="2" eb="4">
      <t>ソウテイ</t>
    </rPh>
    <rPh sb="7" eb="8">
      <t>ジ</t>
    </rPh>
    <rPh sb="13" eb="16">
      <t>ヒョウカガク</t>
    </rPh>
    <phoneticPr fontId="1"/>
  </si>
  <si>
    <t>最悪想定レート時の総評価額</t>
    <rPh sb="9" eb="10">
      <t>ソウ</t>
    </rPh>
    <phoneticPr fontId="1"/>
  </si>
  <si>
    <t>総必要資金</t>
    <rPh sb="0" eb="1">
      <t>ソウ</t>
    </rPh>
    <rPh sb="1" eb="3">
      <t>ヒツヨウ</t>
    </rPh>
    <rPh sb="3" eb="5">
      <t>シキン</t>
    </rPh>
    <phoneticPr fontId="1"/>
  </si>
  <si>
    <t>余力金額</t>
    <rPh sb="0" eb="2">
      <t>ヨリョク</t>
    </rPh>
    <rPh sb="2" eb="3">
      <t>キン</t>
    </rPh>
    <rPh sb="3" eb="4">
      <t>ガク</t>
    </rPh>
    <phoneticPr fontId="1"/>
  </si>
  <si>
    <t>計算結果</t>
    <rPh sb="0" eb="2">
      <t>ケイサン</t>
    </rPh>
    <rPh sb="2" eb="4">
      <t>ケッカ</t>
    </rPh>
    <phoneticPr fontId="1"/>
  </si>
  <si>
    <t>メモ１</t>
    <phoneticPr fontId="1"/>
  </si>
  <si>
    <t>メモ２</t>
    <phoneticPr fontId="1"/>
  </si>
  <si>
    <t>メモ３</t>
    <phoneticPr fontId="1"/>
  </si>
  <si>
    <t>メモ４</t>
    <phoneticPr fontId="1"/>
  </si>
  <si>
    <t>←他の結果を張り付けると総必要資金に反映されます</t>
    <rPh sb="1" eb="2">
      <t>ホカ</t>
    </rPh>
    <rPh sb="3" eb="5">
      <t>ケッカ</t>
    </rPh>
    <rPh sb="6" eb="7">
      <t>ハ</t>
    </rPh>
    <rPh sb="8" eb="9">
      <t>ツ</t>
    </rPh>
    <rPh sb="12" eb="13">
      <t>ソウ</t>
    </rPh>
    <rPh sb="13" eb="15">
      <t>ヒツヨウ</t>
    </rPh>
    <rPh sb="15" eb="17">
      <t>シキン</t>
    </rPh>
    <rPh sb="18" eb="20">
      <t>ハンエイ</t>
    </rPh>
    <phoneticPr fontId="1"/>
  </si>
  <si>
    <t>B20</t>
    <phoneticPr fontId="1"/>
  </si>
  <si>
    <t>ループ値幅(自動)</t>
    <rPh sb="3" eb="5">
      <t>ネハバ</t>
    </rPh>
    <rPh sb="6" eb="8">
      <t>ジドウ</t>
    </rPh>
    <phoneticPr fontId="1"/>
  </si>
  <si>
    <t>自動計算用欄</t>
    <rPh sb="0" eb="2">
      <t>ジドウ</t>
    </rPh>
    <rPh sb="2" eb="4">
      <t>ケイサン</t>
    </rPh>
    <rPh sb="4" eb="5">
      <t>ヨウ</t>
    </rPh>
    <rPh sb="5" eb="6">
      <t>ラン</t>
    </rPh>
    <phoneticPr fontId="1"/>
  </si>
  <si>
    <t>メモの合計金額</t>
    <rPh sb="3" eb="7">
      <t>ゴウケイキンガク</t>
    </rPh>
    <phoneticPr fontId="1"/>
  </si>
  <si>
    <t>S20</t>
  </si>
  <si>
    <t>数値入力欄(白い項目のみ入力)</t>
    <rPh sb="0" eb="2">
      <t>スウチ</t>
    </rPh>
    <rPh sb="2" eb="4">
      <t>ニュウリョク</t>
    </rPh>
    <rPh sb="4" eb="5">
      <t>ラン</t>
    </rPh>
    <rPh sb="6" eb="7">
      <t>シロ</t>
    </rPh>
    <rPh sb="8" eb="10">
      <t>コウモク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</si>
</sst>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_ "/>
    <numFmt numFmtId="177" formatCode="[$$-1409]#,##0.00000;\-[$$-1409]#,##0.0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5" fontId="0" fillId="0" borderId="0" xfId="0" applyNumberFormat="1">
      <alignment vertical="center"/>
    </xf>
    <xf numFmtId="0" fontId="0" fillId="5" borderId="1" xfId="0" applyFill="1" applyBorder="1" applyAlignment="1">
      <alignment horizontal="right" vertical="center"/>
    </xf>
    <xf numFmtId="5" fontId="0" fillId="5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176" fontId="0" fillId="5" borderId="1" xfId="0" applyNumberFormat="1" applyFill="1" applyBorder="1">
      <alignment vertical="center"/>
    </xf>
    <xf numFmtId="5" fontId="0" fillId="0" borderId="1" xfId="0" applyNumberFormat="1" applyBorder="1">
      <alignment vertical="center"/>
    </xf>
    <xf numFmtId="0" fontId="4" fillId="7" borderId="1" xfId="0" applyFont="1" applyFill="1" applyBorder="1" applyAlignment="1">
      <alignment horizontal="center" vertical="center"/>
    </xf>
    <xf numFmtId="5" fontId="4" fillId="0" borderId="2" xfId="0" applyNumberFormat="1" applyFont="1" applyBorder="1" applyAlignment="1">
      <alignment horizontal="center" vertical="center"/>
    </xf>
    <xf numFmtId="5" fontId="4" fillId="0" borderId="3" xfId="0" applyNumberFormat="1" applyFont="1" applyBorder="1">
      <alignment vertical="center"/>
    </xf>
    <xf numFmtId="177" fontId="0" fillId="0" borderId="1" xfId="0" applyNumberFormat="1" applyBorder="1">
      <alignment vertical="center"/>
    </xf>
    <xf numFmtId="6" fontId="4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5" fontId="4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4A13-1384-4E92-8386-72A2237CDC93}">
  <dimension ref="A1:W115"/>
  <sheetViews>
    <sheetView tabSelected="1" workbookViewId="0">
      <selection activeCell="C5" sqref="C5"/>
    </sheetView>
  </sheetViews>
  <sheetFormatPr defaultRowHeight="18.75" x14ac:dyDescent="0.4"/>
  <cols>
    <col min="2" max="2" width="22.75" customWidth="1"/>
    <col min="3" max="3" width="14.375" customWidth="1"/>
    <col min="5" max="5" width="17" customWidth="1"/>
    <col min="6" max="6" width="15.125" customWidth="1"/>
    <col min="8" max="8" width="22.75" customWidth="1"/>
    <col min="9" max="9" width="20.875" customWidth="1"/>
    <col min="11" max="11" width="23.875" customWidth="1"/>
    <col min="12" max="12" width="16.25" customWidth="1"/>
  </cols>
  <sheetData>
    <row r="1" spans="1:23" ht="19.5" x14ac:dyDescent="0.4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23" x14ac:dyDescent="0.4">
      <c r="B2" s="25" t="s">
        <v>46</v>
      </c>
      <c r="C2" s="26"/>
      <c r="D2" s="26"/>
      <c r="E2" s="6" t="s">
        <v>43</v>
      </c>
      <c r="G2" s="32" t="s">
        <v>35</v>
      </c>
      <c r="H2" s="32"/>
      <c r="I2" s="32"/>
    </row>
    <row r="3" spans="1:23" x14ac:dyDescent="0.4">
      <c r="B3" s="4" t="s">
        <v>14</v>
      </c>
      <c r="C3" s="2" t="s">
        <v>45</v>
      </c>
      <c r="D3" s="4"/>
      <c r="E3" s="11" t="str">
        <f>VLOOKUP(C3,データ!B3:D10,3,FALSE)</f>
        <v>-</v>
      </c>
      <c r="G3" s="27" t="s">
        <v>31</v>
      </c>
      <c r="H3" s="27"/>
      <c r="I3" s="16" t="s">
        <v>28</v>
      </c>
      <c r="M3" s="1"/>
      <c r="P3" s="1"/>
      <c r="Q3" s="1"/>
      <c r="R3" s="1"/>
      <c r="S3" s="1"/>
      <c r="T3" s="1"/>
      <c r="U3" s="1"/>
      <c r="V3" s="1"/>
      <c r="W3" s="1"/>
    </row>
    <row r="4" spans="1:23" x14ac:dyDescent="0.4">
      <c r="B4" s="4" t="s">
        <v>42</v>
      </c>
      <c r="C4" s="4">
        <f>VLOOKUP(C3,データ!B3:D10,2,FALSE)</f>
        <v>20</v>
      </c>
      <c r="D4" s="4" t="s">
        <v>12</v>
      </c>
      <c r="E4" s="7">
        <f>C4/10000</f>
        <v>2E-3</v>
      </c>
      <c r="G4" s="28">
        <f>E9</f>
        <v>-172652.99999999916</v>
      </c>
      <c r="H4" s="29"/>
      <c r="I4" s="17">
        <f>E7*-1</f>
        <v>163800</v>
      </c>
      <c r="M4" s="1"/>
      <c r="P4" s="1"/>
      <c r="Q4" s="1"/>
      <c r="R4" s="1"/>
      <c r="S4" s="1"/>
      <c r="T4" s="1"/>
      <c r="U4" s="1"/>
      <c r="V4" s="1"/>
      <c r="W4" s="1"/>
    </row>
    <row r="5" spans="1:23" x14ac:dyDescent="0.4">
      <c r="B5" s="4" t="s">
        <v>8</v>
      </c>
      <c r="C5" s="2">
        <v>2</v>
      </c>
      <c r="D5" s="4" t="s">
        <v>9</v>
      </c>
      <c r="E5" s="7">
        <f>C5*1000</f>
        <v>2000</v>
      </c>
      <c r="G5" s="27" t="s">
        <v>32</v>
      </c>
      <c r="H5" s="30"/>
      <c r="I5" s="16" t="s">
        <v>44</v>
      </c>
      <c r="M5" s="1"/>
      <c r="P5" s="1"/>
      <c r="Q5" s="1"/>
      <c r="R5" s="1"/>
      <c r="S5" s="1"/>
      <c r="T5" s="1"/>
      <c r="U5" s="1"/>
      <c r="V5" s="1"/>
      <c r="W5" s="1"/>
    </row>
    <row r="6" spans="1:23" x14ac:dyDescent="0.4">
      <c r="B6" s="4" t="s">
        <v>10</v>
      </c>
      <c r="C6" s="2">
        <v>26</v>
      </c>
      <c r="D6" s="4" t="s">
        <v>11</v>
      </c>
      <c r="E6" s="7"/>
      <c r="G6" s="28">
        <f>E9+E10</f>
        <v>-172652.99999999916</v>
      </c>
      <c r="H6" s="31"/>
      <c r="I6" s="22">
        <f>SUM(H10:H13)</f>
        <v>0</v>
      </c>
      <c r="M6" s="1"/>
      <c r="P6" s="1"/>
      <c r="Q6" s="1"/>
      <c r="R6" s="1"/>
      <c r="S6" s="1"/>
      <c r="T6" s="1"/>
      <c r="U6" s="1"/>
      <c r="V6" s="1"/>
      <c r="W6" s="1"/>
    </row>
    <row r="7" spans="1:23" ht="37.5" x14ac:dyDescent="0.4">
      <c r="B7" s="5" t="s">
        <v>24</v>
      </c>
      <c r="C7" s="13">
        <v>6300</v>
      </c>
      <c r="D7" s="4" t="s">
        <v>22</v>
      </c>
      <c r="E7" s="12">
        <f>F115*-1</f>
        <v>-163800</v>
      </c>
      <c r="G7" s="27" t="s">
        <v>33</v>
      </c>
      <c r="H7" s="27"/>
      <c r="I7" s="18">
        <f>E7+E9+E10+I6</f>
        <v>-336452.99999999919</v>
      </c>
      <c r="M7" s="1"/>
      <c r="P7" s="1"/>
      <c r="Q7" s="1"/>
      <c r="R7" s="1"/>
      <c r="S7" s="1"/>
      <c r="T7" s="1"/>
      <c r="U7" s="1"/>
      <c r="V7" s="1"/>
      <c r="W7" s="1"/>
    </row>
    <row r="8" spans="1:23" x14ac:dyDescent="0.4">
      <c r="B8" s="4" t="s">
        <v>17</v>
      </c>
      <c r="C8" s="19">
        <v>1.0575000000000001</v>
      </c>
      <c r="D8" s="4"/>
      <c r="E8" s="7"/>
      <c r="G8" s="27" t="s">
        <v>34</v>
      </c>
      <c r="H8" s="27"/>
      <c r="I8" s="20">
        <f>E12+I7</f>
        <v>463547.00000000081</v>
      </c>
      <c r="J8" s="21" t="str">
        <f>IF(I8&lt;0,"!!危険!!早急に資金を投入してください","")</f>
        <v/>
      </c>
      <c r="M8" s="1"/>
      <c r="P8" s="1"/>
      <c r="Q8" s="1"/>
      <c r="R8" s="1"/>
      <c r="S8" s="1"/>
      <c r="T8" s="1"/>
      <c r="U8" s="1"/>
      <c r="V8" s="1"/>
      <c r="W8" s="1"/>
    </row>
    <row r="9" spans="1:23" x14ac:dyDescent="0.4">
      <c r="B9" s="4" t="s">
        <v>20</v>
      </c>
      <c r="C9" s="19">
        <v>1.1299999999999999</v>
      </c>
      <c r="D9" s="4"/>
      <c r="E9" s="12">
        <f>C115</f>
        <v>-172652.99999999916</v>
      </c>
      <c r="M9" s="1"/>
      <c r="P9" s="1"/>
      <c r="Q9" s="1"/>
      <c r="R9" s="1"/>
      <c r="S9" s="1"/>
      <c r="T9" s="1"/>
      <c r="U9" s="1"/>
      <c r="V9" s="1"/>
      <c r="W9" s="1"/>
    </row>
    <row r="10" spans="1:23" x14ac:dyDescent="0.4">
      <c r="B10" s="4" t="s">
        <v>27</v>
      </c>
      <c r="C10" s="13">
        <v>0</v>
      </c>
      <c r="D10" s="4" t="s">
        <v>22</v>
      </c>
      <c r="E10" s="14">
        <f>C10</f>
        <v>0</v>
      </c>
      <c r="G10" s="2" t="s">
        <v>36</v>
      </c>
      <c r="H10" s="15"/>
      <c r="I10" t="s">
        <v>40</v>
      </c>
      <c r="M10" s="1"/>
      <c r="P10" s="1"/>
      <c r="Q10" s="1"/>
      <c r="R10" s="1"/>
      <c r="S10" s="1"/>
      <c r="T10" s="1"/>
      <c r="U10" s="1"/>
      <c r="V10" s="1"/>
      <c r="W10" s="1"/>
    </row>
    <row r="11" spans="1:23" x14ac:dyDescent="0.4">
      <c r="B11" s="4" t="s">
        <v>21</v>
      </c>
      <c r="C11" s="2">
        <v>69.900000000000006</v>
      </c>
      <c r="D11" s="4" t="s">
        <v>22</v>
      </c>
      <c r="E11" s="7"/>
      <c r="G11" s="2" t="s">
        <v>37</v>
      </c>
      <c r="H11" s="15"/>
      <c r="I11" t="s">
        <v>40</v>
      </c>
      <c r="M11" s="1"/>
      <c r="P11" s="1"/>
      <c r="Q11" s="1"/>
      <c r="R11" s="1"/>
      <c r="S11" s="1"/>
      <c r="T11" s="1"/>
      <c r="U11" s="1"/>
      <c r="V11" s="1"/>
      <c r="W11" s="1"/>
    </row>
    <row r="12" spans="1:23" x14ac:dyDescent="0.4">
      <c r="B12" s="4" t="s">
        <v>30</v>
      </c>
      <c r="C12" s="13">
        <v>800000</v>
      </c>
      <c r="D12" s="4" t="s">
        <v>22</v>
      </c>
      <c r="E12" s="14">
        <f>C12</f>
        <v>800000</v>
      </c>
      <c r="G12" s="2" t="s">
        <v>38</v>
      </c>
      <c r="H12" s="15"/>
      <c r="I12" t="s">
        <v>40</v>
      </c>
      <c r="M12" s="1"/>
      <c r="P12" s="1"/>
      <c r="Q12" s="1"/>
      <c r="R12" s="1"/>
      <c r="S12" s="1"/>
      <c r="T12" s="1"/>
      <c r="U12" s="1"/>
      <c r="V12" s="1"/>
      <c r="W12" s="1"/>
    </row>
    <row r="13" spans="1:23" x14ac:dyDescent="0.4">
      <c r="B13" s="8"/>
      <c r="C13" s="8"/>
      <c r="D13" s="8"/>
      <c r="E13" s="8"/>
      <c r="G13" s="2" t="s">
        <v>39</v>
      </c>
      <c r="H13" s="15"/>
      <c r="I13" t="s">
        <v>40</v>
      </c>
      <c r="M13" s="1"/>
      <c r="P13" s="1"/>
      <c r="Q13" s="1"/>
      <c r="R13" s="1"/>
      <c r="S13" s="1"/>
      <c r="T13" s="1"/>
      <c r="U13" s="1"/>
      <c r="V13" s="1"/>
      <c r="W13" s="1"/>
    </row>
    <row r="14" spans="1:23" x14ac:dyDescent="0.4">
      <c r="B14" s="9" t="s">
        <v>25</v>
      </c>
      <c r="C14" s="24" t="s">
        <v>26</v>
      </c>
      <c r="D14" s="24"/>
      <c r="M14" s="1"/>
      <c r="P14" s="1"/>
      <c r="Q14" s="1"/>
      <c r="R14" s="1"/>
      <c r="S14" s="1"/>
      <c r="T14" s="1"/>
      <c r="U14" s="1"/>
      <c r="V14" s="1"/>
      <c r="W14" s="1"/>
    </row>
    <row r="15" spans="1:23" x14ac:dyDescent="0.4">
      <c r="A15">
        <v>1</v>
      </c>
      <c r="B15">
        <f>IF(G15="TRUE",C8,"NODATA")</f>
        <v>1.0575000000000001</v>
      </c>
      <c r="C15" s="10">
        <f>IF(H15&lt;0,H15,"")</f>
        <v>-10135.499999999971</v>
      </c>
      <c r="D15" t="s">
        <v>22</v>
      </c>
      <c r="F15">
        <f>IF(H15&lt;0,1,"")</f>
        <v>1</v>
      </c>
      <c r="G15" t="str">
        <f>IF($C$6-A15+1&gt;0,"TRUE","FALSE")</f>
        <v>TRUE</v>
      </c>
      <c r="H15">
        <f t="shared" ref="H15:H46" si="0">IF(B15="NODATA","",SUM(IF($E$3="+",(B15-$C$9)*$C$11*$E$5*-1,),IF($E$3="-",($C$9-B15)*$C$11*$E$5*-1,)))</f>
        <v>-10135.499999999971</v>
      </c>
    </row>
    <row r="16" spans="1:23" x14ac:dyDescent="0.4">
      <c r="A16">
        <v>2</v>
      </c>
      <c r="B16">
        <f t="shared" ref="B16:B47" si="1">IF(G16="TRUE",SUM(IF($E$3="+",B15-$E$4,),IF($E$3="-",B15+$E$4,)),"NODATA")</f>
        <v>1.0595000000000001</v>
      </c>
      <c r="C16" s="10">
        <f t="shared" ref="C16:C79" si="2">IF(H16&lt;0,H16,"")</f>
        <v>-9855.8999999999705</v>
      </c>
      <c r="D16" t="s">
        <v>22</v>
      </c>
      <c r="F16">
        <f t="shared" ref="F16:F79" si="3">IF(H16&lt;0,1,"")</f>
        <v>1</v>
      </c>
      <c r="G16" t="str">
        <f t="shared" ref="G16:G38" si="4">IF($C$6-A16&gt;0,"TRUE","FALSE")</f>
        <v>TRUE</v>
      </c>
      <c r="H16">
        <f t="shared" si="0"/>
        <v>-9855.8999999999705</v>
      </c>
    </row>
    <row r="17" spans="1:12" x14ac:dyDescent="0.4">
      <c r="A17">
        <v>3</v>
      </c>
      <c r="B17">
        <f t="shared" si="1"/>
        <v>1.0615000000000001</v>
      </c>
      <c r="C17" s="10">
        <f t="shared" si="2"/>
        <v>-9576.2999999999702</v>
      </c>
      <c r="D17" t="s">
        <v>22</v>
      </c>
      <c r="F17">
        <f t="shared" si="3"/>
        <v>1</v>
      </c>
      <c r="G17" t="str">
        <f t="shared" si="4"/>
        <v>TRUE</v>
      </c>
      <c r="H17">
        <f t="shared" si="0"/>
        <v>-9576.2999999999702</v>
      </c>
    </row>
    <row r="18" spans="1:12" x14ac:dyDescent="0.4">
      <c r="A18">
        <v>4</v>
      </c>
      <c r="B18">
        <f t="shared" si="1"/>
        <v>1.0635000000000001</v>
      </c>
      <c r="C18" s="10">
        <f t="shared" si="2"/>
        <v>-9296.6999999999716</v>
      </c>
      <c r="D18" t="s">
        <v>22</v>
      </c>
      <c r="F18">
        <f t="shared" si="3"/>
        <v>1</v>
      </c>
      <c r="G18" t="str">
        <f t="shared" si="4"/>
        <v>TRUE</v>
      </c>
      <c r="H18">
        <f t="shared" si="0"/>
        <v>-9296.6999999999716</v>
      </c>
    </row>
    <row r="19" spans="1:12" x14ac:dyDescent="0.4">
      <c r="A19">
        <v>5</v>
      </c>
      <c r="B19">
        <f t="shared" si="1"/>
        <v>1.0655000000000001</v>
      </c>
      <c r="C19" s="10">
        <f t="shared" si="2"/>
        <v>-9017.0999999999713</v>
      </c>
      <c r="D19" t="s">
        <v>22</v>
      </c>
      <c r="F19">
        <f t="shared" si="3"/>
        <v>1</v>
      </c>
      <c r="G19" t="str">
        <f t="shared" si="4"/>
        <v>TRUE</v>
      </c>
      <c r="H19">
        <f t="shared" si="0"/>
        <v>-9017.0999999999713</v>
      </c>
    </row>
    <row r="20" spans="1:12" x14ac:dyDescent="0.4">
      <c r="A20">
        <v>6</v>
      </c>
      <c r="B20">
        <f t="shared" si="1"/>
        <v>1.0675000000000001</v>
      </c>
      <c r="C20" s="10">
        <f t="shared" si="2"/>
        <v>-8737.4999999999709</v>
      </c>
      <c r="D20" t="s">
        <v>22</v>
      </c>
      <c r="E20" s="1"/>
      <c r="F20">
        <f t="shared" si="3"/>
        <v>1</v>
      </c>
      <c r="G20" t="str">
        <f t="shared" si="4"/>
        <v>TRUE</v>
      </c>
      <c r="H20">
        <f t="shared" si="0"/>
        <v>-8737.4999999999709</v>
      </c>
      <c r="I20" s="1"/>
      <c r="J20" s="1"/>
      <c r="K20" s="1"/>
      <c r="L20" s="1"/>
    </row>
    <row r="21" spans="1:12" x14ac:dyDescent="0.4">
      <c r="A21">
        <v>7</v>
      </c>
      <c r="B21">
        <f t="shared" si="1"/>
        <v>1.0695000000000001</v>
      </c>
      <c r="C21" s="10">
        <f t="shared" si="2"/>
        <v>-8457.8999999999705</v>
      </c>
      <c r="D21" t="s">
        <v>22</v>
      </c>
      <c r="E21" s="1"/>
      <c r="F21">
        <f t="shared" si="3"/>
        <v>1</v>
      </c>
      <c r="G21" t="str">
        <f t="shared" si="4"/>
        <v>TRUE</v>
      </c>
      <c r="H21">
        <f t="shared" si="0"/>
        <v>-8457.8999999999705</v>
      </c>
      <c r="I21" s="1"/>
      <c r="J21" s="1"/>
      <c r="K21" s="1"/>
      <c r="L21" s="1"/>
    </row>
    <row r="22" spans="1:12" x14ac:dyDescent="0.4">
      <c r="A22">
        <v>8</v>
      </c>
      <c r="B22">
        <f t="shared" si="1"/>
        <v>1.0715000000000001</v>
      </c>
      <c r="C22" s="10">
        <f t="shared" si="2"/>
        <v>-8178.2999999999702</v>
      </c>
      <c r="D22" t="s">
        <v>22</v>
      </c>
      <c r="E22" s="1"/>
      <c r="F22">
        <f t="shared" si="3"/>
        <v>1</v>
      </c>
      <c r="G22" t="str">
        <f t="shared" si="4"/>
        <v>TRUE</v>
      </c>
      <c r="H22">
        <f t="shared" si="0"/>
        <v>-8178.2999999999702</v>
      </c>
      <c r="I22" s="1"/>
      <c r="J22" s="1"/>
      <c r="K22" s="1"/>
      <c r="L22" s="1"/>
    </row>
    <row r="23" spans="1:12" x14ac:dyDescent="0.4">
      <c r="A23">
        <v>9</v>
      </c>
      <c r="B23">
        <f t="shared" si="1"/>
        <v>1.0735000000000001</v>
      </c>
      <c r="C23" s="10">
        <f t="shared" si="2"/>
        <v>-7898.6999999999689</v>
      </c>
      <c r="D23" t="s">
        <v>22</v>
      </c>
      <c r="F23">
        <f t="shared" si="3"/>
        <v>1</v>
      </c>
      <c r="G23" t="str">
        <f t="shared" si="4"/>
        <v>TRUE</v>
      </c>
      <c r="H23">
        <f t="shared" si="0"/>
        <v>-7898.6999999999689</v>
      </c>
    </row>
    <row r="24" spans="1:12" x14ac:dyDescent="0.4">
      <c r="A24">
        <v>10</v>
      </c>
      <c r="B24">
        <f t="shared" si="1"/>
        <v>1.0755000000000001</v>
      </c>
      <c r="C24" s="10">
        <f t="shared" si="2"/>
        <v>-7619.0999999999685</v>
      </c>
      <c r="D24" t="s">
        <v>22</v>
      </c>
      <c r="F24">
        <f t="shared" si="3"/>
        <v>1</v>
      </c>
      <c r="G24" t="str">
        <f t="shared" si="4"/>
        <v>TRUE</v>
      </c>
      <c r="H24">
        <f t="shared" si="0"/>
        <v>-7619.0999999999685</v>
      </c>
    </row>
    <row r="25" spans="1:12" x14ac:dyDescent="0.4">
      <c r="A25">
        <v>11</v>
      </c>
      <c r="B25">
        <f t="shared" si="1"/>
        <v>1.0775000000000001</v>
      </c>
      <c r="C25" s="10">
        <f t="shared" si="2"/>
        <v>-7339.4999999999682</v>
      </c>
      <c r="D25" t="s">
        <v>22</v>
      </c>
      <c r="F25">
        <f t="shared" si="3"/>
        <v>1</v>
      </c>
      <c r="G25" t="str">
        <f t="shared" si="4"/>
        <v>TRUE</v>
      </c>
      <c r="H25">
        <f t="shared" si="0"/>
        <v>-7339.4999999999682</v>
      </c>
    </row>
    <row r="26" spans="1:12" x14ac:dyDescent="0.4">
      <c r="A26">
        <v>12</v>
      </c>
      <c r="B26">
        <f t="shared" si="1"/>
        <v>1.0795000000000001</v>
      </c>
      <c r="C26" s="10">
        <f t="shared" si="2"/>
        <v>-7059.8999999999678</v>
      </c>
      <c r="D26" t="s">
        <v>22</v>
      </c>
      <c r="F26">
        <f t="shared" si="3"/>
        <v>1</v>
      </c>
      <c r="G26" t="str">
        <f t="shared" si="4"/>
        <v>TRUE</v>
      </c>
      <c r="H26">
        <f t="shared" si="0"/>
        <v>-7059.8999999999678</v>
      </c>
    </row>
    <row r="27" spans="1:12" x14ac:dyDescent="0.4">
      <c r="A27">
        <v>13</v>
      </c>
      <c r="B27">
        <f t="shared" si="1"/>
        <v>1.0815000000000001</v>
      </c>
      <c r="C27" s="10">
        <f t="shared" si="2"/>
        <v>-6780.2999999999674</v>
      </c>
      <c r="D27" t="s">
        <v>22</v>
      </c>
      <c r="F27">
        <f t="shared" si="3"/>
        <v>1</v>
      </c>
      <c r="G27" t="str">
        <f t="shared" si="4"/>
        <v>TRUE</v>
      </c>
      <c r="H27">
        <f t="shared" si="0"/>
        <v>-6780.2999999999674</v>
      </c>
    </row>
    <row r="28" spans="1:12" x14ac:dyDescent="0.4">
      <c r="A28">
        <v>14</v>
      </c>
      <c r="B28">
        <f t="shared" si="1"/>
        <v>1.0835000000000001</v>
      </c>
      <c r="C28" s="10">
        <f t="shared" si="2"/>
        <v>-6500.6999999999671</v>
      </c>
      <c r="D28" t="s">
        <v>22</v>
      </c>
      <c r="F28">
        <f t="shared" si="3"/>
        <v>1</v>
      </c>
      <c r="G28" t="str">
        <f t="shared" si="4"/>
        <v>TRUE</v>
      </c>
      <c r="H28">
        <f t="shared" si="0"/>
        <v>-6500.6999999999671</v>
      </c>
    </row>
    <row r="29" spans="1:12" x14ac:dyDescent="0.4">
      <c r="A29">
        <v>15</v>
      </c>
      <c r="B29">
        <f t="shared" si="1"/>
        <v>1.0855000000000001</v>
      </c>
      <c r="C29" s="10">
        <f t="shared" si="2"/>
        <v>-6221.0999999999667</v>
      </c>
      <c r="D29" t="s">
        <v>22</v>
      </c>
      <c r="F29">
        <f t="shared" si="3"/>
        <v>1</v>
      </c>
      <c r="G29" t="str">
        <f t="shared" si="4"/>
        <v>TRUE</v>
      </c>
      <c r="H29">
        <f t="shared" si="0"/>
        <v>-6221.0999999999667</v>
      </c>
    </row>
    <row r="30" spans="1:12" x14ac:dyDescent="0.4">
      <c r="A30">
        <v>16</v>
      </c>
      <c r="B30">
        <f t="shared" si="1"/>
        <v>1.0875000000000001</v>
      </c>
      <c r="C30" s="10">
        <f t="shared" si="2"/>
        <v>-5941.4999999999663</v>
      </c>
      <c r="D30" t="s">
        <v>22</v>
      </c>
      <c r="F30">
        <f t="shared" si="3"/>
        <v>1</v>
      </c>
      <c r="G30" t="str">
        <f t="shared" si="4"/>
        <v>TRUE</v>
      </c>
      <c r="H30">
        <f t="shared" si="0"/>
        <v>-5941.4999999999663</v>
      </c>
    </row>
    <row r="31" spans="1:12" x14ac:dyDescent="0.4">
      <c r="A31">
        <v>17</v>
      </c>
      <c r="B31">
        <f t="shared" si="1"/>
        <v>1.0895000000000001</v>
      </c>
      <c r="C31" s="10">
        <f t="shared" si="2"/>
        <v>-5661.899999999966</v>
      </c>
      <c r="D31" t="s">
        <v>22</v>
      </c>
      <c r="F31">
        <f t="shared" si="3"/>
        <v>1</v>
      </c>
      <c r="G31" t="str">
        <f t="shared" si="4"/>
        <v>TRUE</v>
      </c>
      <c r="H31">
        <f t="shared" si="0"/>
        <v>-5661.899999999966</v>
      </c>
    </row>
    <row r="32" spans="1:12" x14ac:dyDescent="0.4">
      <c r="A32">
        <v>18</v>
      </c>
      <c r="B32">
        <f t="shared" si="1"/>
        <v>1.0915000000000001</v>
      </c>
      <c r="C32" s="10">
        <f t="shared" si="2"/>
        <v>-5382.2999999999665</v>
      </c>
      <c r="D32" t="s">
        <v>22</v>
      </c>
      <c r="F32">
        <f t="shared" si="3"/>
        <v>1</v>
      </c>
      <c r="G32" t="str">
        <f t="shared" si="4"/>
        <v>TRUE</v>
      </c>
      <c r="H32">
        <f t="shared" si="0"/>
        <v>-5382.2999999999665</v>
      </c>
    </row>
    <row r="33" spans="1:8" x14ac:dyDescent="0.4">
      <c r="A33">
        <v>19</v>
      </c>
      <c r="B33">
        <f t="shared" si="1"/>
        <v>1.0935000000000001</v>
      </c>
      <c r="C33" s="10">
        <f t="shared" si="2"/>
        <v>-5102.6999999999662</v>
      </c>
      <c r="D33" t="s">
        <v>22</v>
      </c>
      <c r="F33">
        <f t="shared" si="3"/>
        <v>1</v>
      </c>
      <c r="G33" t="str">
        <f t="shared" si="4"/>
        <v>TRUE</v>
      </c>
      <c r="H33">
        <f t="shared" si="0"/>
        <v>-5102.6999999999662</v>
      </c>
    </row>
    <row r="34" spans="1:8" x14ac:dyDescent="0.4">
      <c r="A34">
        <v>20</v>
      </c>
      <c r="B34">
        <f t="shared" si="1"/>
        <v>1.0955000000000001</v>
      </c>
      <c r="C34" s="10">
        <f t="shared" si="2"/>
        <v>-4823.0999999999658</v>
      </c>
      <c r="D34" t="s">
        <v>22</v>
      </c>
      <c r="F34">
        <f t="shared" si="3"/>
        <v>1</v>
      </c>
      <c r="G34" t="str">
        <f t="shared" si="4"/>
        <v>TRUE</v>
      </c>
      <c r="H34">
        <f t="shared" si="0"/>
        <v>-4823.0999999999658</v>
      </c>
    </row>
    <row r="35" spans="1:8" x14ac:dyDescent="0.4">
      <c r="A35">
        <v>21</v>
      </c>
      <c r="B35">
        <f t="shared" si="1"/>
        <v>1.0975000000000001</v>
      </c>
      <c r="C35" s="10">
        <f t="shared" si="2"/>
        <v>-4543.4999999999654</v>
      </c>
      <c r="D35" t="s">
        <v>22</v>
      </c>
      <c r="F35">
        <f t="shared" si="3"/>
        <v>1</v>
      </c>
      <c r="G35" t="str">
        <f t="shared" si="4"/>
        <v>TRUE</v>
      </c>
      <c r="H35">
        <f t="shared" si="0"/>
        <v>-4543.4999999999654</v>
      </c>
    </row>
    <row r="36" spans="1:8" x14ac:dyDescent="0.4">
      <c r="A36">
        <v>22</v>
      </c>
      <c r="B36">
        <f t="shared" si="1"/>
        <v>1.0995000000000001</v>
      </c>
      <c r="C36" s="10">
        <f t="shared" si="2"/>
        <v>-4263.8999999999651</v>
      </c>
      <c r="D36" t="s">
        <v>22</v>
      </c>
      <c r="F36">
        <f t="shared" si="3"/>
        <v>1</v>
      </c>
      <c r="G36" t="str">
        <f t="shared" si="4"/>
        <v>TRUE</v>
      </c>
      <c r="H36">
        <f t="shared" si="0"/>
        <v>-4263.8999999999651</v>
      </c>
    </row>
    <row r="37" spans="1:8" x14ac:dyDescent="0.4">
      <c r="A37">
        <v>23</v>
      </c>
      <c r="B37">
        <f t="shared" si="1"/>
        <v>1.1015000000000001</v>
      </c>
      <c r="C37" s="10">
        <f t="shared" si="2"/>
        <v>-3984.2999999999652</v>
      </c>
      <c r="D37" t="s">
        <v>22</v>
      </c>
      <c r="F37">
        <f t="shared" si="3"/>
        <v>1</v>
      </c>
      <c r="G37" t="str">
        <f t="shared" si="4"/>
        <v>TRUE</v>
      </c>
      <c r="H37">
        <f t="shared" si="0"/>
        <v>-3984.2999999999652</v>
      </c>
    </row>
    <row r="38" spans="1:8" x14ac:dyDescent="0.4">
      <c r="A38">
        <v>24</v>
      </c>
      <c r="B38">
        <f t="shared" si="1"/>
        <v>1.1035000000000001</v>
      </c>
      <c r="C38" s="10">
        <f t="shared" si="2"/>
        <v>-3704.6999999999648</v>
      </c>
      <c r="D38" t="s">
        <v>22</v>
      </c>
      <c r="F38">
        <f t="shared" si="3"/>
        <v>1</v>
      </c>
      <c r="G38" t="str">
        <f t="shared" si="4"/>
        <v>TRUE</v>
      </c>
      <c r="H38">
        <f t="shared" si="0"/>
        <v>-3704.6999999999648</v>
      </c>
    </row>
    <row r="39" spans="1:8" x14ac:dyDescent="0.4">
      <c r="A39">
        <v>25</v>
      </c>
      <c r="B39">
        <f t="shared" si="1"/>
        <v>1.1055000000000001</v>
      </c>
      <c r="C39" s="10">
        <f t="shared" si="2"/>
        <v>-3425.0999999999644</v>
      </c>
      <c r="D39" t="s">
        <v>22</v>
      </c>
      <c r="F39">
        <f t="shared" si="3"/>
        <v>1</v>
      </c>
      <c r="G39" t="str">
        <f t="shared" ref="G39:G70" si="5">IF($C$6+1-A39&gt;0,"TRUE","FALSE")</f>
        <v>TRUE</v>
      </c>
      <c r="H39">
        <f t="shared" si="0"/>
        <v>-3425.0999999999644</v>
      </c>
    </row>
    <row r="40" spans="1:8" x14ac:dyDescent="0.4">
      <c r="A40">
        <v>26</v>
      </c>
      <c r="B40">
        <f t="shared" si="1"/>
        <v>1.1075000000000002</v>
      </c>
      <c r="C40" s="10">
        <f t="shared" si="2"/>
        <v>-3145.4999999999641</v>
      </c>
      <c r="D40" t="s">
        <v>22</v>
      </c>
      <c r="F40">
        <f t="shared" si="3"/>
        <v>1</v>
      </c>
      <c r="G40" t="str">
        <f t="shared" si="5"/>
        <v>TRUE</v>
      </c>
      <c r="H40">
        <f t="shared" si="0"/>
        <v>-3145.4999999999641</v>
      </c>
    </row>
    <row r="41" spans="1:8" x14ac:dyDescent="0.4">
      <c r="A41">
        <v>27</v>
      </c>
      <c r="B41" t="str">
        <f t="shared" si="1"/>
        <v>NODATA</v>
      </c>
      <c r="C41" s="10" t="str">
        <f t="shared" si="2"/>
        <v/>
      </c>
      <c r="D41" t="s">
        <v>22</v>
      </c>
      <c r="F41" t="str">
        <f t="shared" si="3"/>
        <v/>
      </c>
      <c r="G41" t="str">
        <f t="shared" si="5"/>
        <v>FALSE</v>
      </c>
      <c r="H41" t="str">
        <f t="shared" si="0"/>
        <v/>
      </c>
    </row>
    <row r="42" spans="1:8" x14ac:dyDescent="0.4">
      <c r="A42">
        <v>28</v>
      </c>
      <c r="B42" t="str">
        <f t="shared" si="1"/>
        <v>NODATA</v>
      </c>
      <c r="C42" s="10" t="str">
        <f t="shared" si="2"/>
        <v/>
      </c>
      <c r="D42" t="s">
        <v>22</v>
      </c>
      <c r="F42" t="str">
        <f t="shared" si="3"/>
        <v/>
      </c>
      <c r="G42" t="str">
        <f t="shared" si="5"/>
        <v>FALSE</v>
      </c>
      <c r="H42" t="str">
        <f t="shared" si="0"/>
        <v/>
      </c>
    </row>
    <row r="43" spans="1:8" x14ac:dyDescent="0.4">
      <c r="A43">
        <v>29</v>
      </c>
      <c r="B43" t="str">
        <f t="shared" si="1"/>
        <v>NODATA</v>
      </c>
      <c r="C43" s="10" t="str">
        <f t="shared" si="2"/>
        <v/>
      </c>
      <c r="D43" t="s">
        <v>22</v>
      </c>
      <c r="F43" t="str">
        <f t="shared" si="3"/>
        <v/>
      </c>
      <c r="G43" t="str">
        <f t="shared" si="5"/>
        <v>FALSE</v>
      </c>
      <c r="H43" t="str">
        <f t="shared" si="0"/>
        <v/>
      </c>
    </row>
    <row r="44" spans="1:8" x14ac:dyDescent="0.4">
      <c r="A44">
        <v>30</v>
      </c>
      <c r="B44" t="str">
        <f t="shared" si="1"/>
        <v>NODATA</v>
      </c>
      <c r="C44" s="10" t="str">
        <f t="shared" si="2"/>
        <v/>
      </c>
      <c r="D44" t="s">
        <v>22</v>
      </c>
      <c r="F44" t="str">
        <f t="shared" si="3"/>
        <v/>
      </c>
      <c r="G44" t="str">
        <f t="shared" si="5"/>
        <v>FALSE</v>
      </c>
      <c r="H44" t="str">
        <f t="shared" si="0"/>
        <v/>
      </c>
    </row>
    <row r="45" spans="1:8" x14ac:dyDescent="0.4">
      <c r="A45">
        <v>31</v>
      </c>
      <c r="B45" t="str">
        <f t="shared" si="1"/>
        <v>NODATA</v>
      </c>
      <c r="C45" s="10" t="str">
        <f t="shared" si="2"/>
        <v/>
      </c>
      <c r="D45" t="s">
        <v>22</v>
      </c>
      <c r="F45" t="str">
        <f t="shared" si="3"/>
        <v/>
      </c>
      <c r="G45" t="str">
        <f t="shared" si="5"/>
        <v>FALSE</v>
      </c>
      <c r="H45" t="str">
        <f t="shared" si="0"/>
        <v/>
      </c>
    </row>
    <row r="46" spans="1:8" x14ac:dyDescent="0.4">
      <c r="A46">
        <v>32</v>
      </c>
      <c r="B46" t="str">
        <f t="shared" si="1"/>
        <v>NODATA</v>
      </c>
      <c r="C46" s="10" t="str">
        <f t="shared" si="2"/>
        <v/>
      </c>
      <c r="D46" t="s">
        <v>22</v>
      </c>
      <c r="F46" t="str">
        <f t="shared" si="3"/>
        <v/>
      </c>
      <c r="G46" t="str">
        <f t="shared" si="5"/>
        <v>FALSE</v>
      </c>
      <c r="H46" t="str">
        <f t="shared" si="0"/>
        <v/>
      </c>
    </row>
    <row r="47" spans="1:8" x14ac:dyDescent="0.4">
      <c r="A47">
        <v>33</v>
      </c>
      <c r="B47" t="str">
        <f t="shared" si="1"/>
        <v>NODATA</v>
      </c>
      <c r="C47" s="10" t="str">
        <f t="shared" si="2"/>
        <v/>
      </c>
      <c r="D47" t="s">
        <v>22</v>
      </c>
      <c r="F47" t="str">
        <f t="shared" si="3"/>
        <v/>
      </c>
      <c r="G47" t="str">
        <f t="shared" si="5"/>
        <v>FALSE</v>
      </c>
      <c r="H47" t="str">
        <f t="shared" ref="H47:H78" si="6">IF(B47="NODATA","",SUM(IF($E$3="+",(B47-$C$9)*$C$11*$E$5*-1,),IF($E$3="-",($C$9-B47)*$C$11*$E$5*-1,)))</f>
        <v/>
      </c>
    </row>
    <row r="48" spans="1:8" x14ac:dyDescent="0.4">
      <c r="A48">
        <v>34</v>
      </c>
      <c r="B48" t="str">
        <f t="shared" ref="B48:B79" si="7">IF(G48="TRUE",SUM(IF($E$3="+",B47-$E$4,),IF($E$3="-",B47+$E$4,)),"NODATA")</f>
        <v>NODATA</v>
      </c>
      <c r="C48" s="10" t="str">
        <f t="shared" si="2"/>
        <v/>
      </c>
      <c r="D48" t="s">
        <v>22</v>
      </c>
      <c r="F48" t="str">
        <f t="shared" si="3"/>
        <v/>
      </c>
      <c r="G48" t="str">
        <f t="shared" si="5"/>
        <v>FALSE</v>
      </c>
      <c r="H48" t="str">
        <f t="shared" si="6"/>
        <v/>
      </c>
    </row>
    <row r="49" spans="1:8" x14ac:dyDescent="0.4">
      <c r="A49">
        <v>35</v>
      </c>
      <c r="B49" t="str">
        <f t="shared" si="7"/>
        <v>NODATA</v>
      </c>
      <c r="C49" s="10" t="str">
        <f t="shared" si="2"/>
        <v/>
      </c>
      <c r="D49" t="s">
        <v>22</v>
      </c>
      <c r="F49" t="str">
        <f t="shared" si="3"/>
        <v/>
      </c>
      <c r="G49" t="str">
        <f t="shared" si="5"/>
        <v>FALSE</v>
      </c>
      <c r="H49" t="str">
        <f t="shared" si="6"/>
        <v/>
      </c>
    </row>
    <row r="50" spans="1:8" x14ac:dyDescent="0.4">
      <c r="A50">
        <v>36</v>
      </c>
      <c r="B50" t="str">
        <f t="shared" si="7"/>
        <v>NODATA</v>
      </c>
      <c r="C50" s="10" t="str">
        <f t="shared" si="2"/>
        <v/>
      </c>
      <c r="D50" t="s">
        <v>22</v>
      </c>
      <c r="F50" t="str">
        <f t="shared" si="3"/>
        <v/>
      </c>
      <c r="G50" t="str">
        <f t="shared" si="5"/>
        <v>FALSE</v>
      </c>
      <c r="H50" t="str">
        <f t="shared" si="6"/>
        <v/>
      </c>
    </row>
    <row r="51" spans="1:8" x14ac:dyDescent="0.4">
      <c r="A51">
        <v>37</v>
      </c>
      <c r="B51" t="str">
        <f t="shared" si="7"/>
        <v>NODATA</v>
      </c>
      <c r="C51" s="10" t="str">
        <f t="shared" si="2"/>
        <v/>
      </c>
      <c r="D51" t="s">
        <v>22</v>
      </c>
      <c r="F51" t="str">
        <f t="shared" si="3"/>
        <v/>
      </c>
      <c r="G51" t="str">
        <f t="shared" si="5"/>
        <v>FALSE</v>
      </c>
      <c r="H51" t="str">
        <f t="shared" si="6"/>
        <v/>
      </c>
    </row>
    <row r="52" spans="1:8" x14ac:dyDescent="0.4">
      <c r="A52">
        <v>38</v>
      </c>
      <c r="B52" t="str">
        <f t="shared" si="7"/>
        <v>NODATA</v>
      </c>
      <c r="C52" s="10" t="str">
        <f t="shared" si="2"/>
        <v/>
      </c>
      <c r="D52" t="s">
        <v>22</v>
      </c>
      <c r="F52" t="str">
        <f t="shared" si="3"/>
        <v/>
      </c>
      <c r="G52" t="str">
        <f t="shared" si="5"/>
        <v>FALSE</v>
      </c>
      <c r="H52" t="str">
        <f t="shared" si="6"/>
        <v/>
      </c>
    </row>
    <row r="53" spans="1:8" x14ac:dyDescent="0.4">
      <c r="A53">
        <v>39</v>
      </c>
      <c r="B53" t="str">
        <f t="shared" si="7"/>
        <v>NODATA</v>
      </c>
      <c r="C53" s="10" t="str">
        <f t="shared" si="2"/>
        <v/>
      </c>
      <c r="D53" t="s">
        <v>22</v>
      </c>
      <c r="F53" t="str">
        <f t="shared" si="3"/>
        <v/>
      </c>
      <c r="G53" t="str">
        <f t="shared" si="5"/>
        <v>FALSE</v>
      </c>
      <c r="H53" t="str">
        <f t="shared" si="6"/>
        <v/>
      </c>
    </row>
    <row r="54" spans="1:8" x14ac:dyDescent="0.4">
      <c r="A54">
        <v>40</v>
      </c>
      <c r="B54" t="str">
        <f t="shared" si="7"/>
        <v>NODATA</v>
      </c>
      <c r="C54" s="10" t="str">
        <f t="shared" si="2"/>
        <v/>
      </c>
      <c r="D54" t="s">
        <v>22</v>
      </c>
      <c r="F54" t="str">
        <f t="shared" si="3"/>
        <v/>
      </c>
      <c r="G54" t="str">
        <f t="shared" si="5"/>
        <v>FALSE</v>
      </c>
      <c r="H54" t="str">
        <f t="shared" si="6"/>
        <v/>
      </c>
    </row>
    <row r="55" spans="1:8" x14ac:dyDescent="0.4">
      <c r="A55">
        <v>41</v>
      </c>
      <c r="B55" t="str">
        <f t="shared" si="7"/>
        <v>NODATA</v>
      </c>
      <c r="C55" s="10" t="str">
        <f t="shared" si="2"/>
        <v/>
      </c>
      <c r="D55" t="s">
        <v>22</v>
      </c>
      <c r="F55" t="str">
        <f t="shared" si="3"/>
        <v/>
      </c>
      <c r="G55" t="str">
        <f t="shared" si="5"/>
        <v>FALSE</v>
      </c>
      <c r="H55" t="str">
        <f t="shared" si="6"/>
        <v/>
      </c>
    </row>
    <row r="56" spans="1:8" x14ac:dyDescent="0.4">
      <c r="A56">
        <v>42</v>
      </c>
      <c r="B56" t="str">
        <f t="shared" si="7"/>
        <v>NODATA</v>
      </c>
      <c r="C56" s="10" t="str">
        <f t="shared" si="2"/>
        <v/>
      </c>
      <c r="D56" t="s">
        <v>22</v>
      </c>
      <c r="F56" t="str">
        <f t="shared" si="3"/>
        <v/>
      </c>
      <c r="G56" t="str">
        <f t="shared" si="5"/>
        <v>FALSE</v>
      </c>
      <c r="H56" t="str">
        <f t="shared" si="6"/>
        <v/>
      </c>
    </row>
    <row r="57" spans="1:8" x14ac:dyDescent="0.4">
      <c r="A57">
        <v>43</v>
      </c>
      <c r="B57" t="str">
        <f t="shared" si="7"/>
        <v>NODATA</v>
      </c>
      <c r="C57" s="10" t="str">
        <f t="shared" si="2"/>
        <v/>
      </c>
      <c r="D57" t="s">
        <v>22</v>
      </c>
      <c r="F57" t="str">
        <f t="shared" si="3"/>
        <v/>
      </c>
      <c r="G57" t="str">
        <f t="shared" si="5"/>
        <v>FALSE</v>
      </c>
      <c r="H57" t="str">
        <f t="shared" si="6"/>
        <v/>
      </c>
    </row>
    <row r="58" spans="1:8" x14ac:dyDescent="0.4">
      <c r="A58">
        <v>44</v>
      </c>
      <c r="B58" t="str">
        <f t="shared" si="7"/>
        <v>NODATA</v>
      </c>
      <c r="C58" s="10" t="str">
        <f t="shared" si="2"/>
        <v/>
      </c>
      <c r="D58" t="s">
        <v>22</v>
      </c>
      <c r="F58" t="str">
        <f t="shared" si="3"/>
        <v/>
      </c>
      <c r="G58" t="str">
        <f t="shared" si="5"/>
        <v>FALSE</v>
      </c>
      <c r="H58" t="str">
        <f t="shared" si="6"/>
        <v/>
      </c>
    </row>
    <row r="59" spans="1:8" x14ac:dyDescent="0.4">
      <c r="A59">
        <v>45</v>
      </c>
      <c r="B59" t="str">
        <f t="shared" si="7"/>
        <v>NODATA</v>
      </c>
      <c r="C59" s="10" t="str">
        <f t="shared" si="2"/>
        <v/>
      </c>
      <c r="D59" t="s">
        <v>22</v>
      </c>
      <c r="F59" t="str">
        <f t="shared" si="3"/>
        <v/>
      </c>
      <c r="G59" t="str">
        <f t="shared" si="5"/>
        <v>FALSE</v>
      </c>
      <c r="H59" t="str">
        <f t="shared" si="6"/>
        <v/>
      </c>
    </row>
    <row r="60" spans="1:8" x14ac:dyDescent="0.4">
      <c r="A60">
        <v>46</v>
      </c>
      <c r="B60" t="str">
        <f t="shared" si="7"/>
        <v>NODATA</v>
      </c>
      <c r="C60" s="10" t="str">
        <f t="shared" si="2"/>
        <v/>
      </c>
      <c r="D60" t="s">
        <v>22</v>
      </c>
      <c r="F60" t="str">
        <f t="shared" si="3"/>
        <v/>
      </c>
      <c r="G60" t="str">
        <f t="shared" si="5"/>
        <v>FALSE</v>
      </c>
      <c r="H60" t="str">
        <f t="shared" si="6"/>
        <v/>
      </c>
    </row>
    <row r="61" spans="1:8" x14ac:dyDescent="0.4">
      <c r="A61">
        <v>47</v>
      </c>
      <c r="B61" t="str">
        <f t="shared" si="7"/>
        <v>NODATA</v>
      </c>
      <c r="C61" s="10" t="str">
        <f t="shared" si="2"/>
        <v/>
      </c>
      <c r="D61" t="s">
        <v>22</v>
      </c>
      <c r="F61" t="str">
        <f t="shared" si="3"/>
        <v/>
      </c>
      <c r="G61" t="str">
        <f t="shared" si="5"/>
        <v>FALSE</v>
      </c>
      <c r="H61" t="str">
        <f t="shared" si="6"/>
        <v/>
      </c>
    </row>
    <row r="62" spans="1:8" x14ac:dyDescent="0.4">
      <c r="A62">
        <v>48</v>
      </c>
      <c r="B62" t="str">
        <f t="shared" si="7"/>
        <v>NODATA</v>
      </c>
      <c r="C62" s="10" t="str">
        <f t="shared" si="2"/>
        <v/>
      </c>
      <c r="D62" t="s">
        <v>22</v>
      </c>
      <c r="F62" t="str">
        <f t="shared" si="3"/>
        <v/>
      </c>
      <c r="G62" t="str">
        <f t="shared" si="5"/>
        <v>FALSE</v>
      </c>
      <c r="H62" t="str">
        <f t="shared" si="6"/>
        <v/>
      </c>
    </row>
    <row r="63" spans="1:8" x14ac:dyDescent="0.4">
      <c r="A63">
        <v>49</v>
      </c>
      <c r="B63" t="str">
        <f t="shared" si="7"/>
        <v>NODATA</v>
      </c>
      <c r="C63" s="10" t="str">
        <f t="shared" si="2"/>
        <v/>
      </c>
      <c r="D63" t="s">
        <v>22</v>
      </c>
      <c r="F63" t="str">
        <f t="shared" si="3"/>
        <v/>
      </c>
      <c r="G63" t="str">
        <f t="shared" si="5"/>
        <v>FALSE</v>
      </c>
      <c r="H63" t="str">
        <f t="shared" si="6"/>
        <v/>
      </c>
    </row>
    <row r="64" spans="1:8" x14ac:dyDescent="0.4">
      <c r="A64">
        <v>50</v>
      </c>
      <c r="B64" t="str">
        <f t="shared" si="7"/>
        <v>NODATA</v>
      </c>
      <c r="C64" s="10" t="str">
        <f t="shared" si="2"/>
        <v/>
      </c>
      <c r="D64" t="s">
        <v>22</v>
      </c>
      <c r="F64" t="str">
        <f t="shared" si="3"/>
        <v/>
      </c>
      <c r="G64" t="str">
        <f t="shared" si="5"/>
        <v>FALSE</v>
      </c>
      <c r="H64" t="str">
        <f t="shared" si="6"/>
        <v/>
      </c>
    </row>
    <row r="65" spans="1:8" x14ac:dyDescent="0.4">
      <c r="A65">
        <v>51</v>
      </c>
      <c r="B65" t="str">
        <f t="shared" si="7"/>
        <v>NODATA</v>
      </c>
      <c r="C65" s="10" t="str">
        <f t="shared" si="2"/>
        <v/>
      </c>
      <c r="D65" t="s">
        <v>22</v>
      </c>
      <c r="F65" t="str">
        <f t="shared" si="3"/>
        <v/>
      </c>
      <c r="G65" t="str">
        <f t="shared" si="5"/>
        <v>FALSE</v>
      </c>
      <c r="H65" t="str">
        <f t="shared" si="6"/>
        <v/>
      </c>
    </row>
    <row r="66" spans="1:8" x14ac:dyDescent="0.4">
      <c r="A66">
        <v>52</v>
      </c>
      <c r="B66" t="str">
        <f t="shared" si="7"/>
        <v>NODATA</v>
      </c>
      <c r="C66" s="10" t="str">
        <f t="shared" si="2"/>
        <v/>
      </c>
      <c r="D66" t="s">
        <v>22</v>
      </c>
      <c r="F66" t="str">
        <f t="shared" si="3"/>
        <v/>
      </c>
      <c r="G66" t="str">
        <f t="shared" si="5"/>
        <v>FALSE</v>
      </c>
      <c r="H66" t="str">
        <f t="shared" si="6"/>
        <v/>
      </c>
    </row>
    <row r="67" spans="1:8" x14ac:dyDescent="0.4">
      <c r="A67">
        <v>53</v>
      </c>
      <c r="B67" t="str">
        <f t="shared" si="7"/>
        <v>NODATA</v>
      </c>
      <c r="C67" s="10" t="str">
        <f t="shared" si="2"/>
        <v/>
      </c>
      <c r="D67" t="s">
        <v>22</v>
      </c>
      <c r="F67" t="str">
        <f t="shared" si="3"/>
        <v/>
      </c>
      <c r="G67" t="str">
        <f t="shared" si="5"/>
        <v>FALSE</v>
      </c>
      <c r="H67" t="str">
        <f t="shared" si="6"/>
        <v/>
      </c>
    </row>
    <row r="68" spans="1:8" x14ac:dyDescent="0.4">
      <c r="A68">
        <v>54</v>
      </c>
      <c r="B68" t="str">
        <f t="shared" si="7"/>
        <v>NODATA</v>
      </c>
      <c r="C68" s="10" t="str">
        <f t="shared" si="2"/>
        <v/>
      </c>
      <c r="D68" t="s">
        <v>22</v>
      </c>
      <c r="F68" t="str">
        <f t="shared" si="3"/>
        <v/>
      </c>
      <c r="G68" t="str">
        <f t="shared" si="5"/>
        <v>FALSE</v>
      </c>
      <c r="H68" t="str">
        <f t="shared" si="6"/>
        <v/>
      </c>
    </row>
    <row r="69" spans="1:8" x14ac:dyDescent="0.4">
      <c r="A69">
        <v>55</v>
      </c>
      <c r="B69" t="str">
        <f t="shared" si="7"/>
        <v>NODATA</v>
      </c>
      <c r="C69" s="10" t="str">
        <f t="shared" si="2"/>
        <v/>
      </c>
      <c r="D69" t="s">
        <v>22</v>
      </c>
      <c r="F69" t="str">
        <f t="shared" si="3"/>
        <v/>
      </c>
      <c r="G69" t="str">
        <f t="shared" si="5"/>
        <v>FALSE</v>
      </c>
      <c r="H69" t="str">
        <f t="shared" si="6"/>
        <v/>
      </c>
    </row>
    <row r="70" spans="1:8" x14ac:dyDescent="0.4">
      <c r="A70">
        <v>56</v>
      </c>
      <c r="B70" t="str">
        <f t="shared" si="7"/>
        <v>NODATA</v>
      </c>
      <c r="C70" s="10" t="str">
        <f t="shared" si="2"/>
        <v/>
      </c>
      <c r="D70" t="s">
        <v>22</v>
      </c>
      <c r="F70" t="str">
        <f t="shared" si="3"/>
        <v/>
      </c>
      <c r="G70" t="str">
        <f t="shared" si="5"/>
        <v>FALSE</v>
      </c>
      <c r="H70" t="str">
        <f t="shared" si="6"/>
        <v/>
      </c>
    </row>
    <row r="71" spans="1:8" x14ac:dyDescent="0.4">
      <c r="A71">
        <v>57</v>
      </c>
      <c r="B71" t="str">
        <f t="shared" si="7"/>
        <v>NODATA</v>
      </c>
      <c r="C71" s="10" t="str">
        <f t="shared" si="2"/>
        <v/>
      </c>
      <c r="D71" t="s">
        <v>22</v>
      </c>
      <c r="F71" t="str">
        <f t="shared" si="3"/>
        <v/>
      </c>
      <c r="G71" t="str">
        <f t="shared" ref="G71:G102" si="8">IF($C$6+1-A71&gt;0,"TRUE","FALSE")</f>
        <v>FALSE</v>
      </c>
      <c r="H71" t="str">
        <f t="shared" si="6"/>
        <v/>
      </c>
    </row>
    <row r="72" spans="1:8" x14ac:dyDescent="0.4">
      <c r="A72">
        <v>58</v>
      </c>
      <c r="B72" t="str">
        <f t="shared" si="7"/>
        <v>NODATA</v>
      </c>
      <c r="C72" s="10" t="str">
        <f t="shared" si="2"/>
        <v/>
      </c>
      <c r="D72" t="s">
        <v>22</v>
      </c>
      <c r="F72" t="str">
        <f t="shared" si="3"/>
        <v/>
      </c>
      <c r="G72" t="str">
        <f t="shared" si="8"/>
        <v>FALSE</v>
      </c>
      <c r="H72" t="str">
        <f t="shared" si="6"/>
        <v/>
      </c>
    </row>
    <row r="73" spans="1:8" x14ac:dyDescent="0.4">
      <c r="A73">
        <v>59</v>
      </c>
      <c r="B73" t="str">
        <f t="shared" si="7"/>
        <v>NODATA</v>
      </c>
      <c r="C73" s="10" t="str">
        <f t="shared" si="2"/>
        <v/>
      </c>
      <c r="D73" t="s">
        <v>22</v>
      </c>
      <c r="F73" t="str">
        <f t="shared" si="3"/>
        <v/>
      </c>
      <c r="G73" t="str">
        <f t="shared" si="8"/>
        <v>FALSE</v>
      </c>
      <c r="H73" t="str">
        <f t="shared" si="6"/>
        <v/>
      </c>
    </row>
    <row r="74" spans="1:8" x14ac:dyDescent="0.4">
      <c r="A74">
        <v>60</v>
      </c>
      <c r="B74" t="str">
        <f t="shared" si="7"/>
        <v>NODATA</v>
      </c>
      <c r="C74" s="10" t="str">
        <f t="shared" si="2"/>
        <v/>
      </c>
      <c r="D74" t="s">
        <v>22</v>
      </c>
      <c r="F74" t="str">
        <f t="shared" si="3"/>
        <v/>
      </c>
      <c r="G74" t="str">
        <f t="shared" si="8"/>
        <v>FALSE</v>
      </c>
      <c r="H74" t="str">
        <f t="shared" si="6"/>
        <v/>
      </c>
    </row>
    <row r="75" spans="1:8" x14ac:dyDescent="0.4">
      <c r="A75">
        <v>61</v>
      </c>
      <c r="B75" t="str">
        <f t="shared" si="7"/>
        <v>NODATA</v>
      </c>
      <c r="C75" s="10" t="str">
        <f t="shared" si="2"/>
        <v/>
      </c>
      <c r="D75" t="s">
        <v>22</v>
      </c>
      <c r="F75" t="str">
        <f t="shared" si="3"/>
        <v/>
      </c>
      <c r="G75" t="str">
        <f t="shared" si="8"/>
        <v>FALSE</v>
      </c>
      <c r="H75" t="str">
        <f t="shared" si="6"/>
        <v/>
      </c>
    </row>
    <row r="76" spans="1:8" x14ac:dyDescent="0.4">
      <c r="A76">
        <v>62</v>
      </c>
      <c r="B76" t="str">
        <f t="shared" si="7"/>
        <v>NODATA</v>
      </c>
      <c r="C76" s="10" t="str">
        <f t="shared" si="2"/>
        <v/>
      </c>
      <c r="D76" t="s">
        <v>22</v>
      </c>
      <c r="F76" t="str">
        <f t="shared" si="3"/>
        <v/>
      </c>
      <c r="G76" t="str">
        <f t="shared" si="8"/>
        <v>FALSE</v>
      </c>
      <c r="H76" t="str">
        <f t="shared" si="6"/>
        <v/>
      </c>
    </row>
    <row r="77" spans="1:8" x14ac:dyDescent="0.4">
      <c r="A77">
        <v>63</v>
      </c>
      <c r="B77" t="str">
        <f t="shared" si="7"/>
        <v>NODATA</v>
      </c>
      <c r="C77" s="10" t="str">
        <f t="shared" si="2"/>
        <v/>
      </c>
      <c r="D77" t="s">
        <v>22</v>
      </c>
      <c r="F77" t="str">
        <f t="shared" si="3"/>
        <v/>
      </c>
      <c r="G77" t="str">
        <f t="shared" si="8"/>
        <v>FALSE</v>
      </c>
      <c r="H77" t="str">
        <f t="shared" si="6"/>
        <v/>
      </c>
    </row>
    <row r="78" spans="1:8" x14ac:dyDescent="0.4">
      <c r="A78">
        <v>64</v>
      </c>
      <c r="B78" t="str">
        <f t="shared" si="7"/>
        <v>NODATA</v>
      </c>
      <c r="C78" s="10" t="str">
        <f t="shared" si="2"/>
        <v/>
      </c>
      <c r="D78" t="s">
        <v>22</v>
      </c>
      <c r="F78" t="str">
        <f t="shared" si="3"/>
        <v/>
      </c>
      <c r="G78" t="str">
        <f t="shared" si="8"/>
        <v>FALSE</v>
      </c>
      <c r="H78" t="str">
        <f t="shared" si="6"/>
        <v/>
      </c>
    </row>
    <row r="79" spans="1:8" x14ac:dyDescent="0.4">
      <c r="A79">
        <v>65</v>
      </c>
      <c r="B79" t="str">
        <f t="shared" si="7"/>
        <v>NODATA</v>
      </c>
      <c r="C79" s="10" t="str">
        <f t="shared" si="2"/>
        <v/>
      </c>
      <c r="D79" t="s">
        <v>22</v>
      </c>
      <c r="F79" t="str">
        <f t="shared" si="3"/>
        <v/>
      </c>
      <c r="G79" t="str">
        <f t="shared" si="8"/>
        <v>FALSE</v>
      </c>
      <c r="H79" t="str">
        <f t="shared" ref="H79:H114" si="9">IF(B79="NODATA","",SUM(IF($E$3="+",(B79-$C$9)*$C$11*$E$5*-1,),IF($E$3="-",($C$9-B79)*$C$11*$E$5*-1,)))</f>
        <v/>
      </c>
    </row>
    <row r="80" spans="1:8" x14ac:dyDescent="0.4">
      <c r="A80">
        <v>66</v>
      </c>
      <c r="B80" t="str">
        <f t="shared" ref="B80:B114" si="10">IF(G80="TRUE",SUM(IF($E$3="+",B79-$E$4,),IF($E$3="-",B79+$E$4,)),"NODATA")</f>
        <v>NODATA</v>
      </c>
      <c r="C80" s="10" t="str">
        <f t="shared" ref="C80:C114" si="11">IF(H80&lt;0,H80,"")</f>
        <v/>
      </c>
      <c r="D80" t="s">
        <v>22</v>
      </c>
      <c r="F80" t="str">
        <f t="shared" ref="F80:F114" si="12">IF(H80&lt;0,1,"")</f>
        <v/>
      </c>
      <c r="G80" t="str">
        <f t="shared" si="8"/>
        <v>FALSE</v>
      </c>
      <c r="H80" t="str">
        <f t="shared" si="9"/>
        <v/>
      </c>
    </row>
    <row r="81" spans="1:8" x14ac:dyDescent="0.4">
      <c r="A81">
        <v>67</v>
      </c>
      <c r="B81" t="str">
        <f t="shared" si="10"/>
        <v>NODATA</v>
      </c>
      <c r="C81" s="10" t="str">
        <f t="shared" si="11"/>
        <v/>
      </c>
      <c r="D81" t="s">
        <v>22</v>
      </c>
      <c r="F81" t="str">
        <f t="shared" si="12"/>
        <v/>
      </c>
      <c r="G81" t="str">
        <f t="shared" si="8"/>
        <v>FALSE</v>
      </c>
      <c r="H81" t="str">
        <f t="shared" si="9"/>
        <v/>
      </c>
    </row>
    <row r="82" spans="1:8" x14ac:dyDescent="0.4">
      <c r="A82">
        <v>68</v>
      </c>
      <c r="B82" t="str">
        <f t="shared" si="10"/>
        <v>NODATA</v>
      </c>
      <c r="C82" s="10" t="str">
        <f t="shared" si="11"/>
        <v/>
      </c>
      <c r="D82" t="s">
        <v>22</v>
      </c>
      <c r="F82" t="str">
        <f t="shared" si="12"/>
        <v/>
      </c>
      <c r="G82" t="str">
        <f t="shared" si="8"/>
        <v>FALSE</v>
      </c>
      <c r="H82" t="str">
        <f t="shared" si="9"/>
        <v/>
      </c>
    </row>
    <row r="83" spans="1:8" x14ac:dyDescent="0.4">
      <c r="A83">
        <v>69</v>
      </c>
      <c r="B83" t="str">
        <f t="shared" si="10"/>
        <v>NODATA</v>
      </c>
      <c r="C83" s="10" t="str">
        <f t="shared" si="11"/>
        <v/>
      </c>
      <c r="D83" t="s">
        <v>22</v>
      </c>
      <c r="F83" t="str">
        <f t="shared" si="12"/>
        <v/>
      </c>
      <c r="G83" t="str">
        <f t="shared" si="8"/>
        <v>FALSE</v>
      </c>
      <c r="H83" t="str">
        <f t="shared" si="9"/>
        <v/>
      </c>
    </row>
    <row r="84" spans="1:8" x14ac:dyDescent="0.4">
      <c r="A84">
        <v>70</v>
      </c>
      <c r="B84" t="str">
        <f t="shared" si="10"/>
        <v>NODATA</v>
      </c>
      <c r="C84" s="10" t="str">
        <f t="shared" si="11"/>
        <v/>
      </c>
      <c r="D84" t="s">
        <v>22</v>
      </c>
      <c r="F84" t="str">
        <f t="shared" si="12"/>
        <v/>
      </c>
      <c r="G84" t="str">
        <f t="shared" si="8"/>
        <v>FALSE</v>
      </c>
      <c r="H84" t="str">
        <f t="shared" si="9"/>
        <v/>
      </c>
    </row>
    <row r="85" spans="1:8" x14ac:dyDescent="0.4">
      <c r="A85">
        <v>71</v>
      </c>
      <c r="B85" t="str">
        <f t="shared" si="10"/>
        <v>NODATA</v>
      </c>
      <c r="C85" s="10" t="str">
        <f t="shared" si="11"/>
        <v/>
      </c>
      <c r="D85" t="s">
        <v>22</v>
      </c>
      <c r="F85" t="str">
        <f t="shared" si="12"/>
        <v/>
      </c>
      <c r="G85" t="str">
        <f t="shared" si="8"/>
        <v>FALSE</v>
      </c>
      <c r="H85" t="str">
        <f t="shared" si="9"/>
        <v/>
      </c>
    </row>
    <row r="86" spans="1:8" x14ac:dyDescent="0.4">
      <c r="A86">
        <v>72</v>
      </c>
      <c r="B86" t="str">
        <f t="shared" si="10"/>
        <v>NODATA</v>
      </c>
      <c r="C86" s="10" t="str">
        <f t="shared" si="11"/>
        <v/>
      </c>
      <c r="D86" t="s">
        <v>22</v>
      </c>
      <c r="F86" t="str">
        <f t="shared" si="12"/>
        <v/>
      </c>
      <c r="G86" t="str">
        <f t="shared" si="8"/>
        <v>FALSE</v>
      </c>
      <c r="H86" t="str">
        <f t="shared" si="9"/>
        <v/>
      </c>
    </row>
    <row r="87" spans="1:8" x14ac:dyDescent="0.4">
      <c r="A87">
        <v>73</v>
      </c>
      <c r="B87" t="str">
        <f t="shared" si="10"/>
        <v>NODATA</v>
      </c>
      <c r="C87" s="10" t="str">
        <f t="shared" si="11"/>
        <v/>
      </c>
      <c r="D87" t="s">
        <v>22</v>
      </c>
      <c r="F87" t="str">
        <f t="shared" si="12"/>
        <v/>
      </c>
      <c r="G87" t="str">
        <f t="shared" si="8"/>
        <v>FALSE</v>
      </c>
      <c r="H87" t="str">
        <f t="shared" si="9"/>
        <v/>
      </c>
    </row>
    <row r="88" spans="1:8" x14ac:dyDescent="0.4">
      <c r="A88">
        <v>74</v>
      </c>
      <c r="B88" t="str">
        <f t="shared" si="10"/>
        <v>NODATA</v>
      </c>
      <c r="C88" s="10" t="str">
        <f t="shared" si="11"/>
        <v/>
      </c>
      <c r="D88" t="s">
        <v>22</v>
      </c>
      <c r="F88" t="str">
        <f t="shared" si="12"/>
        <v/>
      </c>
      <c r="G88" t="str">
        <f t="shared" si="8"/>
        <v>FALSE</v>
      </c>
      <c r="H88" t="str">
        <f t="shared" si="9"/>
        <v/>
      </c>
    </row>
    <row r="89" spans="1:8" x14ac:dyDescent="0.4">
      <c r="A89">
        <v>75</v>
      </c>
      <c r="B89" t="str">
        <f t="shared" si="10"/>
        <v>NODATA</v>
      </c>
      <c r="C89" s="10" t="str">
        <f t="shared" si="11"/>
        <v/>
      </c>
      <c r="D89" t="s">
        <v>22</v>
      </c>
      <c r="F89" t="str">
        <f t="shared" si="12"/>
        <v/>
      </c>
      <c r="G89" t="str">
        <f t="shared" si="8"/>
        <v>FALSE</v>
      </c>
      <c r="H89" t="str">
        <f t="shared" si="9"/>
        <v/>
      </c>
    </row>
    <row r="90" spans="1:8" x14ac:dyDescent="0.4">
      <c r="A90">
        <v>76</v>
      </c>
      <c r="B90" t="str">
        <f t="shared" si="10"/>
        <v>NODATA</v>
      </c>
      <c r="C90" s="10" t="str">
        <f t="shared" si="11"/>
        <v/>
      </c>
      <c r="D90" t="s">
        <v>22</v>
      </c>
      <c r="F90" t="str">
        <f t="shared" si="12"/>
        <v/>
      </c>
      <c r="G90" t="str">
        <f t="shared" si="8"/>
        <v>FALSE</v>
      </c>
      <c r="H90" t="str">
        <f t="shared" si="9"/>
        <v/>
      </c>
    </row>
    <row r="91" spans="1:8" x14ac:dyDescent="0.4">
      <c r="A91">
        <v>77</v>
      </c>
      <c r="B91" t="str">
        <f t="shared" si="10"/>
        <v>NODATA</v>
      </c>
      <c r="C91" s="10" t="str">
        <f t="shared" si="11"/>
        <v/>
      </c>
      <c r="D91" t="s">
        <v>22</v>
      </c>
      <c r="F91" t="str">
        <f t="shared" si="12"/>
        <v/>
      </c>
      <c r="G91" t="str">
        <f t="shared" si="8"/>
        <v>FALSE</v>
      </c>
      <c r="H91" t="str">
        <f t="shared" si="9"/>
        <v/>
      </c>
    </row>
    <row r="92" spans="1:8" x14ac:dyDescent="0.4">
      <c r="A92">
        <v>78</v>
      </c>
      <c r="B92" t="str">
        <f t="shared" si="10"/>
        <v>NODATA</v>
      </c>
      <c r="C92" s="10" t="str">
        <f t="shared" si="11"/>
        <v/>
      </c>
      <c r="D92" t="s">
        <v>22</v>
      </c>
      <c r="F92" t="str">
        <f t="shared" si="12"/>
        <v/>
      </c>
      <c r="G92" t="str">
        <f t="shared" si="8"/>
        <v>FALSE</v>
      </c>
      <c r="H92" t="str">
        <f t="shared" si="9"/>
        <v/>
      </c>
    </row>
    <row r="93" spans="1:8" x14ac:dyDescent="0.4">
      <c r="A93">
        <v>79</v>
      </c>
      <c r="B93" t="str">
        <f t="shared" si="10"/>
        <v>NODATA</v>
      </c>
      <c r="C93" s="10" t="str">
        <f t="shared" si="11"/>
        <v/>
      </c>
      <c r="D93" t="s">
        <v>22</v>
      </c>
      <c r="F93" t="str">
        <f t="shared" si="12"/>
        <v/>
      </c>
      <c r="G93" t="str">
        <f t="shared" si="8"/>
        <v>FALSE</v>
      </c>
      <c r="H93" t="str">
        <f t="shared" si="9"/>
        <v/>
      </c>
    </row>
    <row r="94" spans="1:8" x14ac:dyDescent="0.4">
      <c r="A94">
        <v>80</v>
      </c>
      <c r="B94" t="str">
        <f t="shared" si="10"/>
        <v>NODATA</v>
      </c>
      <c r="C94" s="10" t="str">
        <f t="shared" si="11"/>
        <v/>
      </c>
      <c r="D94" t="s">
        <v>22</v>
      </c>
      <c r="F94" t="str">
        <f t="shared" si="12"/>
        <v/>
      </c>
      <c r="G94" t="str">
        <f t="shared" si="8"/>
        <v>FALSE</v>
      </c>
      <c r="H94" t="str">
        <f t="shared" si="9"/>
        <v/>
      </c>
    </row>
    <row r="95" spans="1:8" x14ac:dyDescent="0.4">
      <c r="A95">
        <v>81</v>
      </c>
      <c r="B95" t="str">
        <f t="shared" si="10"/>
        <v>NODATA</v>
      </c>
      <c r="C95" s="10" t="str">
        <f t="shared" si="11"/>
        <v/>
      </c>
      <c r="D95" t="s">
        <v>22</v>
      </c>
      <c r="F95" t="str">
        <f t="shared" si="12"/>
        <v/>
      </c>
      <c r="G95" t="str">
        <f t="shared" si="8"/>
        <v>FALSE</v>
      </c>
      <c r="H95" t="str">
        <f t="shared" si="9"/>
        <v/>
      </c>
    </row>
    <row r="96" spans="1:8" x14ac:dyDescent="0.4">
      <c r="A96">
        <v>82</v>
      </c>
      <c r="B96" t="str">
        <f t="shared" si="10"/>
        <v>NODATA</v>
      </c>
      <c r="C96" s="10" t="str">
        <f t="shared" si="11"/>
        <v/>
      </c>
      <c r="D96" t="s">
        <v>22</v>
      </c>
      <c r="F96" t="str">
        <f t="shared" si="12"/>
        <v/>
      </c>
      <c r="G96" t="str">
        <f t="shared" si="8"/>
        <v>FALSE</v>
      </c>
      <c r="H96" t="str">
        <f t="shared" si="9"/>
        <v/>
      </c>
    </row>
    <row r="97" spans="1:8" x14ac:dyDescent="0.4">
      <c r="A97">
        <v>83</v>
      </c>
      <c r="B97" t="str">
        <f t="shared" si="10"/>
        <v>NODATA</v>
      </c>
      <c r="C97" s="10" t="str">
        <f t="shared" si="11"/>
        <v/>
      </c>
      <c r="D97" t="s">
        <v>22</v>
      </c>
      <c r="F97" t="str">
        <f t="shared" si="12"/>
        <v/>
      </c>
      <c r="G97" t="str">
        <f t="shared" si="8"/>
        <v>FALSE</v>
      </c>
      <c r="H97" t="str">
        <f t="shared" si="9"/>
        <v/>
      </c>
    </row>
    <row r="98" spans="1:8" x14ac:dyDescent="0.4">
      <c r="A98">
        <v>84</v>
      </c>
      <c r="B98" t="str">
        <f t="shared" si="10"/>
        <v>NODATA</v>
      </c>
      <c r="C98" s="10" t="str">
        <f t="shared" si="11"/>
        <v/>
      </c>
      <c r="D98" t="s">
        <v>22</v>
      </c>
      <c r="F98" t="str">
        <f t="shared" si="12"/>
        <v/>
      </c>
      <c r="G98" t="str">
        <f t="shared" si="8"/>
        <v>FALSE</v>
      </c>
      <c r="H98" t="str">
        <f t="shared" si="9"/>
        <v/>
      </c>
    </row>
    <row r="99" spans="1:8" x14ac:dyDescent="0.4">
      <c r="A99">
        <v>85</v>
      </c>
      <c r="B99" t="str">
        <f t="shared" si="10"/>
        <v>NODATA</v>
      </c>
      <c r="C99" s="10" t="str">
        <f t="shared" si="11"/>
        <v/>
      </c>
      <c r="D99" t="s">
        <v>22</v>
      </c>
      <c r="F99" t="str">
        <f t="shared" si="12"/>
        <v/>
      </c>
      <c r="G99" t="str">
        <f t="shared" si="8"/>
        <v>FALSE</v>
      </c>
      <c r="H99" t="str">
        <f t="shared" si="9"/>
        <v/>
      </c>
    </row>
    <row r="100" spans="1:8" x14ac:dyDescent="0.4">
      <c r="A100">
        <v>86</v>
      </c>
      <c r="B100" t="str">
        <f t="shared" si="10"/>
        <v>NODATA</v>
      </c>
      <c r="C100" s="10" t="str">
        <f t="shared" si="11"/>
        <v/>
      </c>
      <c r="D100" t="s">
        <v>22</v>
      </c>
      <c r="F100" t="str">
        <f t="shared" si="12"/>
        <v/>
      </c>
      <c r="G100" t="str">
        <f t="shared" si="8"/>
        <v>FALSE</v>
      </c>
      <c r="H100" t="str">
        <f t="shared" si="9"/>
        <v/>
      </c>
    </row>
    <row r="101" spans="1:8" x14ac:dyDescent="0.4">
      <c r="A101">
        <v>87</v>
      </c>
      <c r="B101" t="str">
        <f t="shared" si="10"/>
        <v>NODATA</v>
      </c>
      <c r="C101" s="10" t="str">
        <f t="shared" si="11"/>
        <v/>
      </c>
      <c r="D101" t="s">
        <v>22</v>
      </c>
      <c r="F101" t="str">
        <f t="shared" si="12"/>
        <v/>
      </c>
      <c r="G101" t="str">
        <f t="shared" si="8"/>
        <v>FALSE</v>
      </c>
      <c r="H101" t="str">
        <f t="shared" si="9"/>
        <v/>
      </c>
    </row>
    <row r="102" spans="1:8" x14ac:dyDescent="0.4">
      <c r="A102">
        <v>88</v>
      </c>
      <c r="B102" t="str">
        <f t="shared" si="10"/>
        <v>NODATA</v>
      </c>
      <c r="C102" s="10" t="str">
        <f t="shared" si="11"/>
        <v/>
      </c>
      <c r="D102" t="s">
        <v>22</v>
      </c>
      <c r="F102" t="str">
        <f t="shared" si="12"/>
        <v/>
      </c>
      <c r="G102" t="str">
        <f t="shared" si="8"/>
        <v>FALSE</v>
      </c>
      <c r="H102" t="str">
        <f t="shared" si="9"/>
        <v/>
      </c>
    </row>
    <row r="103" spans="1:8" x14ac:dyDescent="0.4">
      <c r="A103">
        <v>89</v>
      </c>
      <c r="B103" t="str">
        <f t="shared" si="10"/>
        <v>NODATA</v>
      </c>
      <c r="C103" s="10" t="str">
        <f t="shared" si="11"/>
        <v/>
      </c>
      <c r="D103" t="s">
        <v>22</v>
      </c>
      <c r="F103" t="str">
        <f t="shared" si="12"/>
        <v/>
      </c>
      <c r="G103" t="str">
        <f t="shared" ref="G103:G114" si="13">IF($C$6+1-A103&gt;0,"TRUE","FALSE")</f>
        <v>FALSE</v>
      </c>
      <c r="H103" t="str">
        <f t="shared" si="9"/>
        <v/>
      </c>
    </row>
    <row r="104" spans="1:8" x14ac:dyDescent="0.4">
      <c r="A104">
        <v>90</v>
      </c>
      <c r="B104" t="str">
        <f t="shared" si="10"/>
        <v>NODATA</v>
      </c>
      <c r="C104" s="10" t="str">
        <f t="shared" si="11"/>
        <v/>
      </c>
      <c r="D104" t="s">
        <v>22</v>
      </c>
      <c r="F104" t="str">
        <f t="shared" si="12"/>
        <v/>
      </c>
      <c r="G104" t="str">
        <f t="shared" si="13"/>
        <v>FALSE</v>
      </c>
      <c r="H104" t="str">
        <f t="shared" si="9"/>
        <v/>
      </c>
    </row>
    <row r="105" spans="1:8" x14ac:dyDescent="0.4">
      <c r="A105">
        <v>91</v>
      </c>
      <c r="B105" t="str">
        <f t="shared" si="10"/>
        <v>NODATA</v>
      </c>
      <c r="C105" s="10" t="str">
        <f t="shared" si="11"/>
        <v/>
      </c>
      <c r="D105" t="s">
        <v>22</v>
      </c>
      <c r="F105" t="str">
        <f t="shared" si="12"/>
        <v/>
      </c>
      <c r="G105" t="str">
        <f t="shared" si="13"/>
        <v>FALSE</v>
      </c>
      <c r="H105" t="str">
        <f t="shared" si="9"/>
        <v/>
      </c>
    </row>
    <row r="106" spans="1:8" x14ac:dyDescent="0.4">
      <c r="A106">
        <v>92</v>
      </c>
      <c r="B106" t="str">
        <f t="shared" si="10"/>
        <v>NODATA</v>
      </c>
      <c r="C106" s="10" t="str">
        <f t="shared" si="11"/>
        <v/>
      </c>
      <c r="D106" t="s">
        <v>22</v>
      </c>
      <c r="F106" t="str">
        <f t="shared" si="12"/>
        <v/>
      </c>
      <c r="G106" t="str">
        <f t="shared" si="13"/>
        <v>FALSE</v>
      </c>
      <c r="H106" t="str">
        <f t="shared" si="9"/>
        <v/>
      </c>
    </row>
    <row r="107" spans="1:8" x14ac:dyDescent="0.4">
      <c r="A107">
        <v>93</v>
      </c>
      <c r="B107" t="str">
        <f t="shared" si="10"/>
        <v>NODATA</v>
      </c>
      <c r="C107" s="10" t="str">
        <f t="shared" si="11"/>
        <v/>
      </c>
      <c r="D107" t="s">
        <v>22</v>
      </c>
      <c r="F107" t="str">
        <f t="shared" si="12"/>
        <v/>
      </c>
      <c r="G107" t="str">
        <f t="shared" si="13"/>
        <v>FALSE</v>
      </c>
      <c r="H107" t="str">
        <f t="shared" si="9"/>
        <v/>
      </c>
    </row>
    <row r="108" spans="1:8" x14ac:dyDescent="0.4">
      <c r="A108">
        <v>94</v>
      </c>
      <c r="B108" t="str">
        <f t="shared" si="10"/>
        <v>NODATA</v>
      </c>
      <c r="C108" s="10" t="str">
        <f t="shared" si="11"/>
        <v/>
      </c>
      <c r="D108" t="s">
        <v>22</v>
      </c>
      <c r="F108" t="str">
        <f t="shared" si="12"/>
        <v/>
      </c>
      <c r="G108" t="str">
        <f t="shared" si="13"/>
        <v>FALSE</v>
      </c>
      <c r="H108" t="str">
        <f t="shared" si="9"/>
        <v/>
      </c>
    </row>
    <row r="109" spans="1:8" x14ac:dyDescent="0.4">
      <c r="A109">
        <v>95</v>
      </c>
      <c r="B109" t="str">
        <f t="shared" si="10"/>
        <v>NODATA</v>
      </c>
      <c r="C109" s="10" t="str">
        <f t="shared" si="11"/>
        <v/>
      </c>
      <c r="D109" t="s">
        <v>22</v>
      </c>
      <c r="F109" t="str">
        <f t="shared" si="12"/>
        <v/>
      </c>
      <c r="G109" t="str">
        <f t="shared" si="13"/>
        <v>FALSE</v>
      </c>
      <c r="H109" t="str">
        <f t="shared" si="9"/>
        <v/>
      </c>
    </row>
    <row r="110" spans="1:8" x14ac:dyDescent="0.4">
      <c r="A110">
        <v>96</v>
      </c>
      <c r="B110" t="str">
        <f t="shared" si="10"/>
        <v>NODATA</v>
      </c>
      <c r="C110" s="10" t="str">
        <f t="shared" si="11"/>
        <v/>
      </c>
      <c r="D110" t="s">
        <v>22</v>
      </c>
      <c r="F110" t="str">
        <f t="shared" si="12"/>
        <v/>
      </c>
      <c r="G110" t="str">
        <f t="shared" si="13"/>
        <v>FALSE</v>
      </c>
      <c r="H110" t="str">
        <f t="shared" si="9"/>
        <v/>
      </c>
    </row>
    <row r="111" spans="1:8" x14ac:dyDescent="0.4">
      <c r="A111">
        <v>97</v>
      </c>
      <c r="B111" t="str">
        <f t="shared" si="10"/>
        <v>NODATA</v>
      </c>
      <c r="C111" s="10" t="str">
        <f t="shared" si="11"/>
        <v/>
      </c>
      <c r="D111" t="s">
        <v>22</v>
      </c>
      <c r="F111" t="str">
        <f t="shared" si="12"/>
        <v/>
      </c>
      <c r="G111" t="str">
        <f t="shared" si="13"/>
        <v>FALSE</v>
      </c>
      <c r="H111" t="str">
        <f t="shared" si="9"/>
        <v/>
      </c>
    </row>
    <row r="112" spans="1:8" x14ac:dyDescent="0.4">
      <c r="A112">
        <v>98</v>
      </c>
      <c r="B112" t="str">
        <f t="shared" si="10"/>
        <v>NODATA</v>
      </c>
      <c r="C112" s="10" t="str">
        <f t="shared" si="11"/>
        <v/>
      </c>
      <c r="D112" t="s">
        <v>22</v>
      </c>
      <c r="F112" t="str">
        <f t="shared" si="12"/>
        <v/>
      </c>
      <c r="G112" t="str">
        <f t="shared" si="13"/>
        <v>FALSE</v>
      </c>
      <c r="H112" t="str">
        <f t="shared" si="9"/>
        <v/>
      </c>
    </row>
    <row r="113" spans="1:8" x14ac:dyDescent="0.4">
      <c r="A113">
        <v>99</v>
      </c>
      <c r="B113" t="str">
        <f t="shared" si="10"/>
        <v>NODATA</v>
      </c>
      <c r="C113" s="10" t="str">
        <f t="shared" si="11"/>
        <v/>
      </c>
      <c r="D113" t="s">
        <v>22</v>
      </c>
      <c r="F113" t="str">
        <f t="shared" si="12"/>
        <v/>
      </c>
      <c r="G113" t="str">
        <f t="shared" si="13"/>
        <v>FALSE</v>
      </c>
      <c r="H113" t="str">
        <f t="shared" si="9"/>
        <v/>
      </c>
    </row>
    <row r="114" spans="1:8" x14ac:dyDescent="0.4">
      <c r="A114">
        <v>100</v>
      </c>
      <c r="B114" t="str">
        <f t="shared" si="10"/>
        <v>NODATA</v>
      </c>
      <c r="C114" s="10" t="str">
        <f t="shared" si="11"/>
        <v/>
      </c>
      <c r="D114" t="s">
        <v>22</v>
      </c>
      <c r="F114" t="str">
        <f t="shared" si="12"/>
        <v/>
      </c>
      <c r="G114" t="str">
        <f t="shared" si="13"/>
        <v>FALSE</v>
      </c>
      <c r="H114" t="str">
        <f t="shared" si="9"/>
        <v/>
      </c>
    </row>
    <row r="115" spans="1:8" x14ac:dyDescent="0.4">
      <c r="B115" t="s">
        <v>29</v>
      </c>
      <c r="C115" s="10">
        <f>SUM(C15:C114)</f>
        <v>-172652.99999999916</v>
      </c>
      <c r="E115" t="s">
        <v>23</v>
      </c>
      <c r="F115">
        <f>SUM(F15:F114)*C7</f>
        <v>163800</v>
      </c>
    </row>
  </sheetData>
  <mergeCells count="10">
    <mergeCell ref="A1:I1"/>
    <mergeCell ref="B2:D2"/>
    <mergeCell ref="C14:D14"/>
    <mergeCell ref="G3:H3"/>
    <mergeCell ref="G4:H4"/>
    <mergeCell ref="G5:H5"/>
    <mergeCell ref="G6:H6"/>
    <mergeCell ref="G7:H7"/>
    <mergeCell ref="G8:H8"/>
    <mergeCell ref="G2:I2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CDCF27-F345-48E9-8A9C-70796FA19D85}">
          <x14:formula1>
            <xm:f>データ!$B$3:$B$10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933B1-EA75-490D-8F28-D57EE54EE1CF}">
  <dimension ref="B2:F10"/>
  <sheetViews>
    <sheetView workbookViewId="0">
      <selection activeCell="D4" sqref="D3:D10"/>
    </sheetView>
  </sheetViews>
  <sheetFormatPr defaultRowHeight="18.75" x14ac:dyDescent="0.4"/>
  <sheetData>
    <row r="2" spans="2:6" x14ac:dyDescent="0.4">
      <c r="B2" s="2" t="s">
        <v>13</v>
      </c>
      <c r="C2" s="2"/>
    </row>
    <row r="3" spans="2:6" x14ac:dyDescent="0.4">
      <c r="B3" s="2" t="s">
        <v>41</v>
      </c>
      <c r="C3" s="2">
        <v>20</v>
      </c>
      <c r="D3" t="s">
        <v>18</v>
      </c>
      <c r="E3" t="s">
        <v>15</v>
      </c>
      <c r="F3" t="s">
        <v>18</v>
      </c>
    </row>
    <row r="4" spans="2:6" x14ac:dyDescent="0.4">
      <c r="B4" s="2" t="s">
        <v>1</v>
      </c>
      <c r="C4" s="2">
        <v>40</v>
      </c>
      <c r="D4" t="s">
        <v>18</v>
      </c>
      <c r="E4" t="s">
        <v>16</v>
      </c>
      <c r="F4" t="s">
        <v>19</v>
      </c>
    </row>
    <row r="5" spans="2:6" x14ac:dyDescent="0.4">
      <c r="B5" s="3" t="s">
        <v>2</v>
      </c>
      <c r="C5" s="2">
        <v>80</v>
      </c>
      <c r="D5" t="s">
        <v>18</v>
      </c>
    </row>
    <row r="6" spans="2:6" x14ac:dyDescent="0.4">
      <c r="B6" s="3" t="s">
        <v>3</v>
      </c>
      <c r="C6" s="3">
        <v>100</v>
      </c>
      <c r="D6" t="s">
        <v>18</v>
      </c>
    </row>
    <row r="7" spans="2:6" x14ac:dyDescent="0.4">
      <c r="B7" s="3" t="s">
        <v>4</v>
      </c>
      <c r="C7" s="3">
        <v>20</v>
      </c>
      <c r="D7" t="s">
        <v>19</v>
      </c>
    </row>
    <row r="8" spans="2:6" x14ac:dyDescent="0.4">
      <c r="B8" s="3" t="s">
        <v>5</v>
      </c>
      <c r="C8" s="3">
        <v>40</v>
      </c>
      <c r="D8" t="s">
        <v>19</v>
      </c>
    </row>
    <row r="9" spans="2:6" x14ac:dyDescent="0.4">
      <c r="B9" s="3" t="s">
        <v>6</v>
      </c>
      <c r="C9" s="3">
        <v>80</v>
      </c>
      <c r="D9" t="s">
        <v>19</v>
      </c>
    </row>
    <row r="10" spans="2:6" x14ac:dyDescent="0.4">
      <c r="B10" s="3" t="s">
        <v>7</v>
      </c>
      <c r="C10" s="3">
        <v>100</v>
      </c>
      <c r="D10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計算</vt:lpstr>
      <vt:lpstr>データ</vt:lpstr>
      <vt:lpstr>買い</vt:lpstr>
      <vt:lpstr>売り</vt:lpstr>
      <vt:lpstr>売買</vt:lpstr>
    </vt:vector>
  </TitlesOfParts>
  <Company>ほったらかし投資Log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ループイフダウン　AUD/NZD必要資金計算機</dc:title>
  <dc:creator>つっちーさん</dc:creator>
  <dc:description>ループイフダウン ADU/NZD用の必要資金計算機です</dc:description>
  <cp:lastModifiedBy>Administrator</cp:lastModifiedBy>
  <dcterms:created xsi:type="dcterms:W3CDTF">2020-08-18T08:04:25Z</dcterms:created>
  <dcterms:modified xsi:type="dcterms:W3CDTF">2020-08-19T10:15:21Z</dcterms:modified>
</cp:coreProperties>
</file>